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EMENTOS\ESTADISTICAS OCIT, MINERAL DE HIERRO, OTRAS CARGAS\COMPARATIVOS\AÑO 2020\"/>
    </mc:Choice>
  </mc:AlternateContent>
  <xr:revisionPtr revIDLastSave="0" documentId="13_ncr:1_{51D59440-4A72-41B8-A30C-CDEEBD179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9 - 2020" sheetId="6" r:id="rId1"/>
    <sheet name="GRAFICO ENERO A AGOSTO 19-20" sheetId="8" r:id="rId2"/>
    <sheet name="GRAFICO DE CARGA 2015-2019" sheetId="7" r:id="rId3"/>
    <sheet name="2018-2019" sheetId="5" r:id="rId4"/>
    <sheet name="2017-2018" sheetId="3" r:id="rId5"/>
    <sheet name="2016-2017" sheetId="2" r:id="rId6"/>
    <sheet name="2015-2016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6" l="1"/>
  <c r="M59" i="6" l="1"/>
  <c r="L59" i="6"/>
  <c r="K59" i="6"/>
  <c r="N46" i="5" l="1"/>
  <c r="P50" i="5"/>
  <c r="G30" i="6"/>
  <c r="F30" i="6"/>
  <c r="E30" i="6"/>
  <c r="D30" i="6"/>
  <c r="C30" i="6"/>
  <c r="H30" i="6"/>
  <c r="B30" i="6"/>
  <c r="N27" i="6"/>
  <c r="N25" i="6"/>
  <c r="N23" i="6"/>
  <c r="N22" i="6"/>
  <c r="N21" i="6"/>
  <c r="N20" i="6"/>
  <c r="J30" i="6"/>
  <c r="J59" i="6" l="1"/>
  <c r="N44" i="6"/>
  <c r="N46" i="6"/>
  <c r="G59" i="6" l="1"/>
  <c r="N47" i="6"/>
  <c r="N52" i="6" l="1"/>
  <c r="M30" i="6" l="1"/>
  <c r="N56" i="6"/>
  <c r="N55" i="6"/>
  <c r="N54" i="6"/>
  <c r="N53" i="6"/>
  <c r="N30" i="3" l="1"/>
  <c r="O53" i="2"/>
  <c r="O29" i="2"/>
  <c r="N49" i="4"/>
  <c r="N50" i="4" s="1"/>
  <c r="O50" i="4" s="1"/>
  <c r="M50" i="4"/>
  <c r="M28" i="4"/>
  <c r="N27" i="4"/>
  <c r="N28" i="4" s="1"/>
  <c r="O28" i="4" s="1"/>
  <c r="E59" i="6" l="1"/>
  <c r="B59" i="6" l="1"/>
  <c r="N50" i="6" l="1"/>
  <c r="N45" i="6"/>
  <c r="N43" i="6"/>
  <c r="C59" i="6"/>
  <c r="N59" i="6" l="1"/>
  <c r="P59" i="6" s="1"/>
  <c r="L30" i="6"/>
  <c r="K30" i="6"/>
  <c r="I30" i="6"/>
  <c r="M26" i="5" l="1"/>
  <c r="N23" i="5"/>
  <c r="P26" i="5"/>
  <c r="P56" i="5" l="1"/>
  <c r="M55" i="3"/>
  <c r="N52" i="3" l="1"/>
  <c r="N28" i="3"/>
  <c r="N27" i="3"/>
  <c r="N21" i="3"/>
  <c r="N20" i="3"/>
  <c r="M31" i="3"/>
  <c r="L31" i="3"/>
  <c r="K31" i="3"/>
  <c r="J31" i="3"/>
  <c r="I31" i="3"/>
  <c r="H31" i="3"/>
  <c r="G31" i="3"/>
  <c r="F31" i="3"/>
  <c r="E31" i="3"/>
  <c r="D31" i="3"/>
  <c r="C31" i="3"/>
  <c r="B31" i="3"/>
  <c r="N31" i="3" l="1"/>
  <c r="Q32" i="3"/>
  <c r="L55" i="3" l="1"/>
  <c r="K55" i="3" l="1"/>
  <c r="J55" i="3" l="1"/>
  <c r="I55" i="3" l="1"/>
  <c r="H55" i="3" l="1"/>
  <c r="G55" i="3" l="1"/>
  <c r="F55" i="3" l="1"/>
  <c r="E55" i="3" l="1"/>
  <c r="D55" i="3" l="1"/>
  <c r="N50" i="3" l="1"/>
  <c r="C55" i="3"/>
  <c r="N43" i="3"/>
  <c r="N42" i="3"/>
  <c r="N55" i="3" s="1"/>
  <c r="O52" i="4" l="1"/>
  <c r="Q55" i="3" l="1"/>
  <c r="Q59" i="3" s="1"/>
  <c r="O55" i="2" l="1"/>
  <c r="N54" i="2" l="1"/>
  <c r="M54" i="2" l="1"/>
  <c r="K54" i="2" l="1"/>
  <c r="J54" i="2" l="1"/>
  <c r="I54" i="2" l="1"/>
  <c r="H54" i="2" l="1"/>
  <c r="B54" i="2" l="1"/>
  <c r="G54" i="2"/>
  <c r="F54" i="2" l="1"/>
  <c r="E54" i="2" l="1"/>
  <c r="D54" i="2" l="1"/>
  <c r="C54" i="2" l="1"/>
  <c r="O54" i="2" s="1"/>
  <c r="R54" i="2" s="1"/>
  <c r="O51" i="2"/>
  <c r="O44" i="2"/>
  <c r="O43" i="2"/>
  <c r="Q59" i="2" l="1"/>
  <c r="N30" i="2"/>
  <c r="M30" i="2" l="1"/>
  <c r="K30" i="2" l="1"/>
  <c r="O26" i="2" l="1"/>
  <c r="O25" i="2"/>
  <c r="J30" i="2"/>
  <c r="I30" i="2" l="1"/>
  <c r="O21" i="2" l="1"/>
  <c r="O20" i="2"/>
  <c r="H30" i="2"/>
  <c r="O27" i="2" l="1"/>
  <c r="O24" i="2"/>
  <c r="G30" i="2"/>
  <c r="O30" i="2" s="1"/>
  <c r="R30" i="2" s="1"/>
  <c r="R59" i="2" s="1"/>
  <c r="D59" i="6"/>
  <c r="N30" i="6" l="1"/>
  <c r="P30" i="6" s="1"/>
  <c r="P64" i="6" s="1"/>
  <c r="F59" i="6"/>
  <c r="H59" i="6"/>
</calcChain>
</file>

<file path=xl/sharedStrings.xml><?xml version="1.0" encoding="utf-8"?>
<sst xmlns="http://schemas.openxmlformats.org/spreadsheetml/2006/main" count="301" uniqueCount="68">
  <si>
    <t>ENERO</t>
  </si>
  <si>
    <t xml:space="preserve">FEBRERO </t>
  </si>
  <si>
    <t>MARZO</t>
  </si>
  <si>
    <t xml:space="preserve">CARGA//MES  </t>
  </si>
  <si>
    <t>BARCAZAS</t>
  </si>
  <si>
    <t xml:space="preserve">CARGA GENERAL </t>
  </si>
  <si>
    <t xml:space="preserve">TOTAL TNS. </t>
  </si>
  <si>
    <t>EN TONELADAS</t>
  </si>
  <si>
    <t>MOVIMIENTOS AGUAS ARRIBA VIA FLUVIAL DESTINO PARAGUAY</t>
  </si>
  <si>
    <t>FERTILIZANTES</t>
  </si>
  <si>
    <t>COMBUSTIBLES</t>
  </si>
  <si>
    <t xml:space="preserve">MAQUINARIA </t>
  </si>
  <si>
    <t>TOTAL IMPORTACIONES TNS.</t>
  </si>
  <si>
    <t xml:space="preserve">COMPARATIVO </t>
  </si>
  <si>
    <t xml:space="preserve"> </t>
  </si>
  <si>
    <t>ABRIL</t>
  </si>
  <si>
    <t>MAYO</t>
  </si>
  <si>
    <t>JULIO</t>
  </si>
  <si>
    <t>AGOSTO</t>
  </si>
  <si>
    <t>SETIEMBRE</t>
  </si>
  <si>
    <t>OCTUBRE</t>
  </si>
  <si>
    <t>NOVIEMBRE</t>
  </si>
  <si>
    <t>DICIEMBRE</t>
  </si>
  <si>
    <t xml:space="preserve">JUNIO </t>
  </si>
  <si>
    <t>SOJA</t>
  </si>
  <si>
    <t>BARRAS DE HIERRO</t>
  </si>
  <si>
    <t>MINERAL DE HIERRO</t>
  </si>
  <si>
    <t>AÑOS 2016-2017</t>
  </si>
  <si>
    <t>CLINKER</t>
  </si>
  <si>
    <t>DIFERENCIA PERIODO ENERO/DICIEMBRE 2016 - 2017</t>
  </si>
  <si>
    <t xml:space="preserve">TNS. </t>
  </si>
  <si>
    <t>COMPARATIVO AGUAS ARRIBA EN TONELADAS</t>
  </si>
  <si>
    <t>2017 - 2018</t>
  </si>
  <si>
    <t>AÑOS 2015 - 2016</t>
  </si>
  <si>
    <t>JUNIO</t>
  </si>
  <si>
    <t>DIFERENCIA PERIODO ENERO/DICIEMBRE  2015-2016</t>
  </si>
  <si>
    <t>TNS.</t>
  </si>
  <si>
    <t>DIFERENCIA PERIODO ENERO-DICIEMBRE 2017/2018</t>
  </si>
  <si>
    <t xml:space="preserve">BOLIVIA: </t>
  </si>
  <si>
    <t>BOLIVIA</t>
  </si>
  <si>
    <t>2018 - 2019</t>
  </si>
  <si>
    <t>TOTAL TNS.</t>
  </si>
  <si>
    <t>DIFERENCIA PERIODO ENERO- DICIEMBRE 2019</t>
  </si>
  <si>
    <t>2019 - 2020</t>
  </si>
  <si>
    <t>MOVIMIENTOS AGUAS ARRIBA EN TONELADAS</t>
  </si>
  <si>
    <t>MOVIMIENTOS AGUAS ARRIBA A PARAGUAY EN TONELADAS</t>
  </si>
  <si>
    <t>*Fuente: OCIT</t>
  </si>
  <si>
    <t>MOVIMIENTOS AGUAS ARRIBA A BOLIVIA</t>
  </si>
  <si>
    <t>*Fuente: IBCE</t>
  </si>
  <si>
    <t>2015-2019</t>
  </si>
  <si>
    <t xml:space="preserve">NOTA: LOS DATOS DE BOLIVIA FUERON PROPORCIONADOS POR EL IBCE </t>
  </si>
  <si>
    <t>TRIGO EN GRANO</t>
  </si>
  <si>
    <t>OTRAS CARGAS</t>
  </si>
  <si>
    <t>* Los datos de Bolivia fueron elaborados por el INE</t>
  </si>
  <si>
    <t>BOLIVIA:*</t>
  </si>
  <si>
    <t>y corresponden al período Enero-Abril</t>
  </si>
  <si>
    <t>* LAS CIFRAS DE IMPORTACION DE BOLIVIA DEL AÑO 2019 POR MES ES ESTIMADA YA QUE SOLO TENEMOS EL DATO ANUAL</t>
  </si>
  <si>
    <t xml:space="preserve">MOVIMIENTOS AGUAS ARRIBA DE BOLIVA </t>
  </si>
  <si>
    <t>FUENTE  IBCE (DATOS PARCIALES)</t>
  </si>
  <si>
    <t>MINERAL DE</t>
  </si>
  <si>
    <t>HIERRO</t>
  </si>
  <si>
    <t>MOVIMIENTOS AGUAS ARRIBA DE PARAGUAY EN TONELADAS</t>
  </si>
  <si>
    <t>ENERO A DICIEMBRE</t>
  </si>
  <si>
    <t>*LA DATA DE FERTILIZANTES ES</t>
  </si>
  <si>
    <t>PARCIAL</t>
  </si>
  <si>
    <t>ENERO A DICIEMBRE 2019-2020</t>
  </si>
  <si>
    <t>ENERO A DICIEMBRE 2019 - 2020</t>
  </si>
  <si>
    <t>DIFERENCIA PERIODO ENERO-DICIEMBRE 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</si>
</sst>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5" borderId="1" xfId="0" applyFont="1" applyFill="1" applyBorder="1"/>
    <xf numFmtId="0" fontId="3" fillId="0" borderId="0" xfId="0" applyFont="1"/>
    <xf numFmtId="0" fontId="5" fillId="0" borderId="0" xfId="0" applyFont="1"/>
    <xf numFmtId="0" fontId="0" fillId="0" borderId="0" xfId="0" applyFont="1"/>
    <xf numFmtId="0" fontId="2" fillId="3" borderId="1" xfId="0" applyFont="1" applyFill="1" applyBorder="1"/>
    <xf numFmtId="0" fontId="2" fillId="3" borderId="0" xfId="0" applyFont="1" applyFill="1"/>
    <xf numFmtId="0" fontId="2" fillId="4" borderId="2" xfId="0" applyFont="1" applyFill="1" applyBorder="1"/>
    <xf numFmtId="0" fontId="2" fillId="4" borderId="6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3" fontId="2" fillId="0" borderId="1" xfId="0" applyNumberFormat="1" applyFont="1" applyBorder="1"/>
    <xf numFmtId="3" fontId="2" fillId="4" borderId="1" xfId="0" applyNumberFormat="1" applyFont="1" applyFill="1" applyBorder="1"/>
    <xf numFmtId="3" fontId="4" fillId="5" borderId="1" xfId="0" applyNumberFormat="1" applyFont="1" applyFill="1" applyBorder="1"/>
    <xf numFmtId="3" fontId="1" fillId="0" borderId="1" xfId="0" applyNumberFormat="1" applyFont="1" applyBorder="1"/>
    <xf numFmtId="3" fontId="2" fillId="0" borderId="6" xfId="0" applyNumberFormat="1" applyFont="1" applyFill="1" applyBorder="1"/>
    <xf numFmtId="3" fontId="4" fillId="5" borderId="0" xfId="0" applyNumberFormat="1" applyFont="1" applyFill="1"/>
    <xf numFmtId="3" fontId="4" fillId="6" borderId="0" xfId="0" applyNumberFormat="1" applyFont="1" applyFill="1"/>
    <xf numFmtId="0" fontId="6" fillId="7" borderId="0" xfId="0" applyFont="1" applyFill="1"/>
    <xf numFmtId="3" fontId="6" fillId="7" borderId="0" xfId="0" applyNumberFormat="1" applyFont="1" applyFill="1"/>
    <xf numFmtId="0" fontId="7" fillId="0" borderId="0" xfId="0" applyFont="1"/>
    <xf numFmtId="3" fontId="8" fillId="0" borderId="1" xfId="0" applyNumberFormat="1" applyFont="1" applyBorder="1"/>
    <xf numFmtId="0" fontId="1" fillId="0" borderId="0" xfId="0" applyFont="1"/>
    <xf numFmtId="3" fontId="4" fillId="7" borderId="0" xfId="0" applyNumberFormat="1" applyFont="1" applyFill="1"/>
    <xf numFmtId="3" fontId="9" fillId="0" borderId="1" xfId="0" applyNumberFormat="1" applyFont="1" applyBorder="1"/>
    <xf numFmtId="0" fontId="10" fillId="0" borderId="0" xfId="0" applyFont="1"/>
    <xf numFmtId="3" fontId="1" fillId="0" borderId="0" xfId="0" applyNumberFormat="1" applyFont="1" applyBorder="1"/>
    <xf numFmtId="0" fontId="2" fillId="6" borderId="0" xfId="0" applyFont="1" applyFill="1" applyBorder="1"/>
    <xf numFmtId="3" fontId="4" fillId="6" borderId="0" xfId="0" applyNumberFormat="1" applyFont="1" applyFill="1" applyBorder="1"/>
    <xf numFmtId="0" fontId="0" fillId="6" borderId="0" xfId="0" applyFill="1"/>
    <xf numFmtId="0" fontId="0" fillId="0" borderId="1" xfId="0" applyBorder="1"/>
    <xf numFmtId="3" fontId="3" fillId="0" borderId="0" xfId="0" applyNumberFormat="1" applyFont="1" applyBorder="1"/>
    <xf numFmtId="3" fontId="5" fillId="6" borderId="0" xfId="0" applyNumberFormat="1" applyFont="1" applyFill="1" applyBorder="1"/>
    <xf numFmtId="0" fontId="0" fillId="8" borderId="1" xfId="0" applyFill="1" applyBorder="1"/>
    <xf numFmtId="3" fontId="0" fillId="0" borderId="1" xfId="0" applyNumberFormat="1" applyBorder="1"/>
    <xf numFmtId="3" fontId="0" fillId="9" borderId="1" xfId="0" applyNumberFormat="1" applyFill="1" applyBorder="1"/>
    <xf numFmtId="3" fontId="7" fillId="0" borderId="1" xfId="0" applyNumberFormat="1" applyFont="1" applyBorder="1"/>
    <xf numFmtId="0" fontId="12" fillId="8" borderId="0" xfId="0" applyFont="1" applyFill="1"/>
    <xf numFmtId="0" fontId="11" fillId="5" borderId="0" xfId="0" applyNumberFormat="1" applyFont="1" applyFill="1"/>
    <xf numFmtId="0" fontId="13" fillId="0" borderId="0" xfId="0" applyFont="1"/>
    <xf numFmtId="0" fontId="0" fillId="10" borderId="4" xfId="0" applyFill="1" applyBorder="1"/>
    <xf numFmtId="0" fontId="0" fillId="10" borderId="7" xfId="0" applyFill="1" applyBorder="1"/>
    <xf numFmtId="0" fontId="0" fillId="10" borderId="10" xfId="0" applyFill="1" applyBorder="1"/>
    <xf numFmtId="0" fontId="0" fillId="10" borderId="8" xfId="0" applyFill="1" applyBorder="1"/>
    <xf numFmtId="0" fontId="0" fillId="10" borderId="0" xfId="0" applyFill="1" applyBorder="1"/>
    <xf numFmtId="0" fontId="0" fillId="10" borderId="11" xfId="0" applyFill="1" applyBorder="1"/>
    <xf numFmtId="0" fontId="0" fillId="10" borderId="5" xfId="0" applyFill="1" applyBorder="1"/>
    <xf numFmtId="0" fontId="0" fillId="10" borderId="9" xfId="0" applyFill="1" applyBorder="1"/>
    <xf numFmtId="0" fontId="0" fillId="10" borderId="12" xfId="0" applyFill="1" applyBorder="1"/>
    <xf numFmtId="0" fontId="0" fillId="10" borderId="2" xfId="0" applyFill="1" applyBorder="1"/>
    <xf numFmtId="0" fontId="0" fillId="10" borderId="6" xfId="0" applyFill="1" applyBorder="1"/>
    <xf numFmtId="0" fontId="0" fillId="10" borderId="3" xfId="0" applyFill="1" applyBorder="1"/>
    <xf numFmtId="3" fontId="0" fillId="0" borderId="0" xfId="0" applyNumberFormat="1"/>
    <xf numFmtId="3" fontId="13" fillId="8" borderId="0" xfId="0" applyNumberFormat="1" applyFont="1" applyFill="1"/>
    <xf numFmtId="0" fontId="0" fillId="11" borderId="1" xfId="0" applyFill="1" applyBorder="1"/>
    <xf numFmtId="0" fontId="0" fillId="5" borderId="1" xfId="0" applyFill="1" applyBorder="1"/>
    <xf numFmtId="3" fontId="13" fillId="5" borderId="1" xfId="0" applyNumberFormat="1" applyFont="1" applyFill="1" applyBorder="1"/>
    <xf numFmtId="0" fontId="0" fillId="2" borderId="1" xfId="0" applyFill="1" applyBorder="1"/>
    <xf numFmtId="0" fontId="0" fillId="0" borderId="0" xfId="0" applyBorder="1"/>
    <xf numFmtId="3" fontId="0" fillId="0" borderId="0" xfId="0" applyNumberFormat="1" applyBorder="1"/>
    <xf numFmtId="3" fontId="14" fillId="8" borderId="0" xfId="0" applyNumberFormat="1" applyFont="1" applyFill="1"/>
    <xf numFmtId="3" fontId="13" fillId="8" borderId="1" xfId="0" applyNumberFormat="1" applyFont="1" applyFill="1" applyBorder="1"/>
    <xf numFmtId="3" fontId="0" fillId="0" borderId="8" xfId="0" applyNumberFormat="1" applyBorder="1"/>
    <xf numFmtId="3" fontId="13" fillId="11" borderId="13" xfId="0" applyNumberFormat="1" applyFont="1" applyFill="1" applyBorder="1"/>
    <xf numFmtId="3" fontId="13" fillId="11" borderId="8" xfId="0" applyNumberFormat="1" applyFont="1" applyFill="1" applyBorder="1"/>
    <xf numFmtId="3" fontId="14" fillId="5" borderId="0" xfId="0" applyNumberFormat="1" applyFont="1" applyFill="1"/>
    <xf numFmtId="3" fontId="0" fillId="4" borderId="13" xfId="0" applyNumberFormat="1" applyFill="1" applyBorder="1"/>
    <xf numFmtId="164" fontId="13" fillId="8" borderId="0" xfId="0" applyNumberFormat="1" applyFont="1" applyFill="1"/>
    <xf numFmtId="3" fontId="13" fillId="12" borderId="0" xfId="0" applyNumberFormat="1" applyFont="1" applyFill="1"/>
    <xf numFmtId="3" fontId="0" fillId="0" borderId="1" xfId="0" applyNumberFormat="1" applyFont="1" applyBorder="1"/>
    <xf numFmtId="0" fontId="2" fillId="5" borderId="4" xfId="0" applyFont="1" applyFill="1" applyBorder="1"/>
    <xf numFmtId="0" fontId="2" fillId="5" borderId="7" xfId="0" applyFont="1" applyFill="1" applyBorder="1"/>
    <xf numFmtId="0" fontId="2" fillId="5" borderId="10" xfId="0" applyFont="1" applyFill="1" applyBorder="1"/>
    <xf numFmtId="0" fontId="0" fillId="6" borderId="0" xfId="0" applyFill="1" applyBorder="1"/>
    <xf numFmtId="0" fontId="0" fillId="13" borderId="4" xfId="0" applyFill="1" applyBorder="1"/>
    <xf numFmtId="0" fontId="0" fillId="13" borderId="8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3" xfId="0" applyFill="1" applyBorder="1"/>
    <xf numFmtId="0" fontId="0" fillId="8" borderId="8" xfId="0" applyFill="1" applyBorder="1"/>
    <xf numFmtId="0" fontId="2" fillId="13" borderId="8" xfId="0" applyFont="1" applyFill="1" applyBorder="1"/>
    <xf numFmtId="0" fontId="2" fillId="13" borderId="5" xfId="0" applyFont="1" applyFill="1" applyBorder="1"/>
    <xf numFmtId="3" fontId="0" fillId="13" borderId="2" xfId="0" applyNumberFormat="1" applyFill="1" applyBorder="1"/>
    <xf numFmtId="3" fontId="0" fillId="13" borderId="0" xfId="0" applyNumberFormat="1" applyFill="1" applyBorder="1"/>
    <xf numFmtId="3" fontId="0" fillId="13" borderId="11" xfId="0" applyNumberFormat="1" applyFill="1" applyBorder="1"/>
    <xf numFmtId="3" fontId="0" fillId="13" borderId="6" xfId="0" applyNumberFormat="1" applyFill="1" applyBorder="1"/>
    <xf numFmtId="3" fontId="2" fillId="13" borderId="11" xfId="0" applyNumberFormat="1" applyFont="1" applyFill="1" applyBorder="1"/>
    <xf numFmtId="3" fontId="0" fillId="13" borderId="3" xfId="0" applyNumberFormat="1" applyFill="1" applyBorder="1"/>
    <xf numFmtId="3" fontId="0" fillId="13" borderId="9" xfId="0" applyNumberFormat="1" applyFill="1" applyBorder="1"/>
    <xf numFmtId="3" fontId="0" fillId="13" borderId="12" xfId="0" applyNumberFormat="1" applyFill="1" applyBorder="1"/>
    <xf numFmtId="0" fontId="0" fillId="14" borderId="1" xfId="0" applyFill="1" applyBorder="1"/>
    <xf numFmtId="0" fontId="0" fillId="15" borderId="1" xfId="0" applyFill="1" applyBorder="1"/>
    <xf numFmtId="0" fontId="2" fillId="15" borderId="1" xfId="0" applyFont="1" applyFill="1" applyBorder="1"/>
    <xf numFmtId="0" fontId="15" fillId="11" borderId="14" xfId="0" applyFont="1" applyFill="1" applyBorder="1"/>
    <xf numFmtId="0" fontId="15" fillId="11" borderId="15" xfId="0" applyFont="1" applyFill="1" applyBorder="1"/>
    <xf numFmtId="0" fontId="15" fillId="11" borderId="16" xfId="0" applyFont="1" applyFill="1" applyBorder="1"/>
    <xf numFmtId="0" fontId="15" fillId="11" borderId="17" xfId="0" applyFont="1" applyFill="1" applyBorder="1"/>
    <xf numFmtId="0" fontId="15" fillId="11" borderId="0" xfId="0" applyFont="1" applyFill="1" applyBorder="1"/>
    <xf numFmtId="3" fontId="15" fillId="11" borderId="18" xfId="0" applyNumberFormat="1" applyFont="1" applyFill="1" applyBorder="1"/>
    <xf numFmtId="0" fontId="15" fillId="11" borderId="18" xfId="0" applyFont="1" applyFill="1" applyBorder="1"/>
    <xf numFmtId="0" fontId="15" fillId="11" borderId="19" xfId="0" applyFont="1" applyFill="1" applyBorder="1"/>
    <xf numFmtId="0" fontId="15" fillId="11" borderId="20" xfId="0" applyFont="1" applyFill="1" applyBorder="1"/>
    <xf numFmtId="0" fontId="15" fillId="11" borderId="21" xfId="0" applyFont="1" applyFill="1" applyBorder="1"/>
    <xf numFmtId="3" fontId="1" fillId="15" borderId="1" xfId="0" applyNumberFormat="1" applyFont="1" applyFill="1" applyBorder="1"/>
    <xf numFmtId="3" fontId="9" fillId="13" borderId="6" xfId="0" applyNumberFormat="1" applyFont="1" applyFill="1" applyBorder="1"/>
    <xf numFmtId="3" fontId="16" fillId="15" borderId="0" xfId="0" applyNumberFormat="1" applyFont="1" applyFill="1"/>
    <xf numFmtId="3" fontId="3" fillId="15" borderId="0" xfId="0" applyNumberFormat="1" applyFont="1" applyFill="1"/>
    <xf numFmtId="0" fontId="2" fillId="10" borderId="0" xfId="0" applyFont="1" applyFill="1"/>
    <xf numFmtId="0" fontId="0" fillId="10" borderId="0" xfId="0" applyFill="1"/>
    <xf numFmtId="0" fontId="0" fillId="13" borderId="1" xfId="0" applyFill="1" applyBorder="1"/>
    <xf numFmtId="0" fontId="17" fillId="8" borderId="0" xfId="0" applyFont="1" applyFill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3" fontId="3" fillId="0" borderId="0" xfId="0" applyNumberFormat="1" applyFont="1"/>
    <xf numFmtId="3" fontId="17" fillId="8" borderId="0" xfId="0" applyNumberFormat="1" applyFont="1" applyFill="1"/>
    <xf numFmtId="3" fontId="0" fillId="8" borderId="1" xfId="0" applyNumberFormat="1" applyFill="1" applyBorder="1"/>
    <xf numFmtId="0" fontId="17" fillId="0" borderId="0" xfId="0" applyFont="1"/>
    <xf numFmtId="0" fontId="2" fillId="11" borderId="14" xfId="0" applyFont="1" applyFill="1" applyBorder="1"/>
    <xf numFmtId="0" fontId="2" fillId="11" borderId="15" xfId="0" applyFont="1" applyFill="1" applyBorder="1"/>
    <xf numFmtId="3" fontId="2" fillId="11" borderId="1" xfId="0" applyNumberFormat="1" applyFont="1" applyFill="1" applyBorder="1"/>
    <xf numFmtId="0" fontId="2" fillId="11" borderId="17" xfId="0" applyFont="1" applyFill="1" applyBorder="1"/>
    <xf numFmtId="0" fontId="2" fillId="11" borderId="0" xfId="0" applyFont="1" applyFill="1" applyBorder="1"/>
    <xf numFmtId="1" fontId="2" fillId="11" borderId="1" xfId="0" applyNumberFormat="1" applyFont="1" applyFill="1" applyBorder="1"/>
    <xf numFmtId="0" fontId="2" fillId="11" borderId="19" xfId="0" applyFont="1" applyFill="1" applyBorder="1"/>
    <xf numFmtId="0" fontId="2" fillId="11" borderId="20" xfId="0" applyFont="1" applyFill="1" applyBorder="1"/>
    <xf numFmtId="0" fontId="2" fillId="16" borderId="14" xfId="0" applyFont="1" applyFill="1" applyBorder="1"/>
    <xf numFmtId="0" fontId="2" fillId="16" borderId="15" xfId="0" applyFont="1" applyFill="1" applyBorder="1"/>
    <xf numFmtId="0" fontId="2" fillId="16" borderId="1" xfId="0" applyFont="1" applyFill="1" applyBorder="1"/>
    <xf numFmtId="0" fontId="2" fillId="16" borderId="17" xfId="0" applyFont="1" applyFill="1" applyBorder="1"/>
    <xf numFmtId="0" fontId="2" fillId="16" borderId="0" xfId="0" applyFont="1" applyFill="1" applyBorder="1"/>
    <xf numFmtId="3" fontId="2" fillId="16" borderId="1" xfId="0" applyNumberFormat="1" applyFont="1" applyFill="1" applyBorder="1"/>
    <xf numFmtId="0" fontId="2" fillId="16" borderId="19" xfId="0" applyFont="1" applyFill="1" applyBorder="1"/>
    <xf numFmtId="0" fontId="2" fillId="16" borderId="20" xfId="0" applyFont="1" applyFill="1" applyBorder="1"/>
    <xf numFmtId="0" fontId="0" fillId="6" borderId="1" xfId="0" applyFill="1" applyBorder="1"/>
    <xf numFmtId="3" fontId="1" fillId="6" borderId="1" xfId="0" applyNumberFormat="1" applyFont="1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22" xfId="0" applyFill="1" applyBorder="1"/>
    <xf numFmtId="0" fontId="0" fillId="8" borderId="17" xfId="0" applyFill="1" applyBorder="1"/>
    <xf numFmtId="0" fontId="0" fillId="8" borderId="0" xfId="0" applyFill="1" applyBorder="1"/>
    <xf numFmtId="0" fontId="0" fillId="8" borderId="25" xfId="0" applyFill="1" applyBorder="1"/>
    <xf numFmtId="0" fontId="18" fillId="8" borderId="17" xfId="0" applyFont="1" applyFill="1" applyBorder="1"/>
    <xf numFmtId="0" fontId="18" fillId="8" borderId="0" xfId="0" applyFont="1" applyFill="1" applyBorder="1"/>
    <xf numFmtId="0" fontId="0" fillId="8" borderId="19" xfId="0" applyFill="1" applyBorder="1"/>
    <xf numFmtId="0" fontId="0" fillId="8" borderId="20" xfId="0" applyFill="1" applyBorder="1"/>
    <xf numFmtId="0" fontId="0" fillId="8" borderId="26" xfId="0" applyFill="1" applyBorder="1"/>
    <xf numFmtId="3" fontId="18" fillId="8" borderId="17" xfId="0" applyNumberFormat="1" applyFont="1" applyFill="1" applyBorder="1"/>
    <xf numFmtId="3" fontId="0" fillId="8" borderId="25" xfId="0" applyNumberFormat="1" applyFill="1" applyBorder="1"/>
    <xf numFmtId="0" fontId="2" fillId="16" borderId="16" xfId="0" applyFont="1" applyFill="1" applyBorder="1"/>
    <xf numFmtId="0" fontId="2" fillId="16" borderId="27" xfId="0" applyFont="1" applyFill="1" applyBorder="1"/>
    <xf numFmtId="0" fontId="2" fillId="16" borderId="18" xfId="0" applyFont="1" applyFill="1" applyBorder="1"/>
    <xf numFmtId="0" fontId="2" fillId="16" borderId="25" xfId="0" applyFont="1" applyFill="1" applyBorder="1"/>
    <xf numFmtId="0" fontId="2" fillId="16" borderId="21" xfId="0" applyFont="1" applyFill="1" applyBorder="1"/>
    <xf numFmtId="3" fontId="0" fillId="0" borderId="1" xfId="0" applyNumberFormat="1" applyFill="1" applyBorder="1"/>
    <xf numFmtId="3" fontId="19" fillId="0" borderId="1" xfId="0" applyNumberFormat="1" applyFont="1" applyBorder="1"/>
    <xf numFmtId="3" fontId="20" fillId="0" borderId="1" xfId="0" applyNumberFormat="1" applyFont="1" applyBorder="1"/>
    <xf numFmtId="0" fontId="9" fillId="17" borderId="1" xfId="0" applyFont="1" applyFill="1" applyBorder="1"/>
    <xf numFmtId="3" fontId="1" fillId="17" borderId="1" xfId="0" applyNumberFormat="1" applyFont="1" applyFill="1" applyBorder="1"/>
    <xf numFmtId="0" fontId="2" fillId="6" borderId="1" xfId="0" applyFont="1" applyFill="1" applyBorder="1"/>
    <xf numFmtId="3" fontId="8" fillId="8" borderId="1" xfId="0" applyNumberFormat="1" applyFont="1" applyFill="1" applyBorder="1"/>
    <xf numFmtId="3" fontId="0" fillId="8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AGUAS ARRIBA</a:t>
            </a:r>
            <a:r>
              <a:rPr lang="en-US" baseline="0"/>
              <a:t> DE PARAGUAY EN TNS. ENERO A SETIEMBRE 2019 - 2020</a:t>
            </a:r>
            <a:endParaRPr lang="en-US"/>
          </a:p>
        </c:rich>
      </c:tx>
      <c:layout>
        <c:manualLayout>
          <c:xMode val="edge"/>
          <c:yMode val="edge"/>
          <c:x val="0.2141528871391076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AGOSTO 19-20'!$B$11</c:f>
              <c:strCache>
                <c:ptCount val="1"/>
                <c:pt idx="0">
                  <c:v>MOVIMIENTOS AGUAS ARRIBA A PARAGUAY EN TONELADAS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ENERO A AGOSTO 19-20'!$C$9:$E$9</c:f>
              <c:numCache>
                <c:formatCode>General</c:formatCode>
                <c:ptCount val="3"/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'GRAFICO ENERO A AGOSTO 19-20'!$C$11:$E$11</c:f>
              <c:numCache>
                <c:formatCode>#,##0</c:formatCode>
                <c:ptCount val="3"/>
                <c:pt idx="1">
                  <c:v>4460737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8-480C-9B5D-DBAE0C43FC9C}"/>
            </c:ext>
          </c:extLst>
        </c:ser>
        <c:ser>
          <c:idx val="2"/>
          <c:order val="2"/>
          <c:tx>
            <c:strRef>
              <c:f>'GRAFICO ENERO A AGOSTO 19-20'!$B$12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 ENERO A AGOSTO 19-20'!$C$9:$E$9</c:f>
              <c:numCache>
                <c:formatCode>General</c:formatCode>
                <c:ptCount val="3"/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'GRAFICO ENERO A AGOSTO 19-20'!$C$12:$E$12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928-480C-9B5D-DBAE0C43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8849439"/>
        <c:axId val="198884777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AGOSTO 19-20'!$B$10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ENERO A AGOSTO 19-20'!$C$9:$E$9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1">
                        <c:v>2019</c:v>
                      </c:pt>
                      <c:pt idx="2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AGOSTO 19-20'!$C$10:$E$10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928-480C-9B5D-DBAE0C43FC9C}"/>
                  </c:ext>
                </c:extLst>
              </c15:ser>
            </c15:filteredBarSeries>
          </c:ext>
        </c:extLst>
      </c:barChart>
      <c:catAx>
        <c:axId val="198884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47775"/>
        <c:crosses val="autoZero"/>
        <c:auto val="1"/>
        <c:lblAlgn val="ctr"/>
        <c:lblOffset val="100"/>
        <c:noMultiLvlLbl val="0"/>
      </c:catAx>
      <c:valAx>
        <c:axId val="198884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4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MOVIMIENTOS AGUAS ARRIBA DE BOLIVIA </a:t>
            </a:r>
          </a:p>
          <a:p>
            <a:pPr>
              <a:defRPr/>
            </a:pPr>
            <a:r>
              <a:rPr lang="en-US"/>
              <a:t>ENERO</a:t>
            </a:r>
            <a:r>
              <a:rPr lang="en-US" baseline="0"/>
              <a:t> A MAYO </a:t>
            </a:r>
            <a:r>
              <a:rPr lang="en-US"/>
              <a:t>2019 - 2020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ENERO A AGOSTO 19-20'!$B$41</c:f>
              <c:strCache>
                <c:ptCount val="1"/>
                <c:pt idx="0">
                  <c:v>MOVIMIENTOS AGUAS ARRIBA A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ENERO A AGOSTO 19-20'!$C$38:$E$39</c:f>
              <c:strCache>
                <c:ptCount val="3"/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'GRAFICO ENERO A AGOSTO 19-20'!$C$41:$E$41</c:f>
              <c:numCache>
                <c:formatCode>#,##0</c:formatCode>
                <c:ptCount val="3"/>
                <c:pt idx="1">
                  <c:v>740473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A-45A6-8688-8C50214FC045}"/>
            </c:ext>
          </c:extLst>
        </c:ser>
        <c:ser>
          <c:idx val="2"/>
          <c:order val="2"/>
          <c:tx>
            <c:strRef>
              <c:f>'GRAFICO ENERO A AGOSTO 19-20'!$B$42</c:f>
              <c:strCache>
                <c:ptCount val="1"/>
                <c:pt idx="0">
                  <c:v>ENERO A 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ENERO A AGOSTO 19-20'!$C$38:$E$39</c:f>
              <c:strCache>
                <c:ptCount val="3"/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'GRAFICO ENERO A AGOSTO 19-20'!$C$42:$E$42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A39A-45A6-8688-8C50214F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8850687"/>
        <c:axId val="19888481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ENERO A AGOSTO 19-20'!$B$40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'GRAFICO ENERO A AGOSTO 19-20'!$C$38:$E$39</c15:sqref>
                        </c15:formulaRef>
                      </c:ext>
                    </c:extLst>
                    <c:strCache>
                      <c:ptCount val="3"/>
                      <c:pt idx="1">
                        <c:v>2019</c:v>
                      </c:pt>
                      <c:pt idx="2">
                        <c:v>2020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 ENERO A AGOSTO 19-20'!$C$40:$E$40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9A-45A6-8688-8C50214FC045}"/>
                  </c:ext>
                </c:extLst>
              </c15:ser>
            </c15:filteredBarSeries>
          </c:ext>
        </c:extLst>
      </c:barChart>
      <c:catAx>
        <c:axId val="19888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48191"/>
        <c:crosses val="autoZero"/>
        <c:auto val="1"/>
        <c:lblAlgn val="ctr"/>
        <c:lblOffset val="100"/>
        <c:noMultiLvlLbl val="0"/>
      </c:catAx>
      <c:valAx>
        <c:axId val="198884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885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DE CARGA 2015-2019'!$C$12</c:f>
              <c:strCache>
                <c:ptCount val="1"/>
                <c:pt idx="0">
                  <c:v>MOVIMIENTOS AGUAS ARRIBA A PARAGUAY EN TONELADAS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DE CARGA 2015-2019'!$D$9:$I$10</c:f>
              <c:strCache>
                <c:ptCount val="6"/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'GRAFICO DE CARGA 2015-2019'!$D$12:$I$12</c:f>
              <c:numCache>
                <c:formatCode>#,##0</c:formatCode>
                <c:ptCount val="6"/>
                <c:pt idx="1">
                  <c:v>3482051</c:v>
                </c:pt>
                <c:pt idx="2">
                  <c:v>3611910</c:v>
                </c:pt>
                <c:pt idx="3">
                  <c:v>4066852</c:v>
                </c:pt>
                <c:pt idx="4">
                  <c:v>4315964</c:v>
                </c:pt>
                <c:pt idx="5">
                  <c:v>4460737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9-4D1A-8CE2-6FD87B5C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1172752"/>
        <c:axId val="791174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DE CARGA 2015-2019'!$C$11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'GRAFICO DE CARGA 2015-2019'!$D$9:$I$10</c15:sqref>
                        </c15:formulaRef>
                      </c:ext>
                    </c:extLst>
                    <c:strCache>
                      <c:ptCount val="6"/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'GRAFICO DE CARGA 2015-2019'!$D$11:$I$11</c15:sqref>
                        </c15:formulaRef>
                      </c:ext>
                    </c:extLst>
                    <c:numCache>
                      <c:formatCode>#,##0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309-4D1A-8CE2-6FD87B5CFA4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2015-2019'!$C$13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2015-2019'!$D$9:$I$10</c15:sqref>
                        </c15:formulaRef>
                      </c:ext>
                    </c:extLst>
                    <c:strCache>
                      <c:ptCount val="6"/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2015-2019'!$D$13:$I$13</c15:sqref>
                        </c15:formulaRef>
                      </c:ext>
                    </c:extLst>
                    <c:numCache>
                      <c:formatCode>#,##0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09-4D1A-8CE2-6FD87B5CFA49}"/>
                  </c:ext>
                </c:extLst>
              </c15:ser>
            </c15:filteredBarSeries>
          </c:ext>
        </c:extLst>
      </c:barChart>
      <c:catAx>
        <c:axId val="79117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1174000"/>
        <c:crosses val="autoZero"/>
        <c:auto val="1"/>
        <c:lblAlgn val="ctr"/>
        <c:lblOffset val="100"/>
        <c:noMultiLvlLbl val="0"/>
      </c:catAx>
      <c:valAx>
        <c:axId val="79117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117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'GRAFICO DE CARGA 2015-2019'!$C$42</c:f>
              <c:strCache>
                <c:ptCount val="1"/>
                <c:pt idx="0">
                  <c:v>MOVIMIENTOS AGUAS ARRIBA A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 DE CARGA 2015-2019'!$D$40:$I$40</c:f>
              <c:numCache>
                <c:formatCode>General</c:formatCode>
                <c:ptCount val="6"/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'GRAFICO DE CARGA 2015-2019'!$D$42:$I$42</c:f>
              <c:numCache>
                <c:formatCode>#,##0</c:formatCode>
                <c:ptCount val="6"/>
                <c:pt idx="1">
                  <c:v>477310</c:v>
                </c:pt>
                <c:pt idx="2">
                  <c:v>468560</c:v>
                </c:pt>
                <c:pt idx="3">
                  <c:v>585849</c:v>
                </c:pt>
                <c:pt idx="4">
                  <c:v>519876</c:v>
                </c:pt>
                <c:pt idx="5">
                  <c:v>740473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0-4F2A-99FF-B1027297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349792"/>
        <c:axId val="791172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'GRAFICO DE CARGA 2015-2019'!$C$41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'GRAFICO DE CARGA 2015-2019'!$D$40:$I$40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'GRAFICO DE CARGA 2015-2019'!$D$41:$I$41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CC0-4F2A-99FF-B1027297BBF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2015-2019'!$C$43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2015-2019'!$D$40:$I$40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2015-2019'!$D$43:$I$43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CC0-4F2A-99FF-B1027297BBF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2015-2019'!$C$44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2015-2019'!$D$40:$I$40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'GRAFICO DE CARGA 2015-2019'!$D$44:$I$44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C0-4F2A-99FF-B1027297BBF3}"/>
                  </c:ext>
                </c:extLst>
              </c15:ser>
            </c15:filteredBarSeries>
          </c:ext>
        </c:extLst>
      </c:barChart>
      <c:catAx>
        <c:axId val="78234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1172336"/>
        <c:crosses val="autoZero"/>
        <c:auto val="1"/>
        <c:lblAlgn val="ctr"/>
        <c:lblOffset val="100"/>
        <c:noMultiLvlLbl val="0"/>
      </c:catAx>
      <c:valAx>
        <c:axId val="7911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34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portrait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15</xdr:row>
      <xdr:rowOff>123825</xdr:rowOff>
    </xdr:from>
    <xdr:to>
      <xdr:col>4</xdr:col>
      <xdr:colOff>609600</xdr:colOff>
      <xdr:row>30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45</xdr:row>
      <xdr:rowOff>66675</xdr:rowOff>
    </xdr:from>
    <xdr:to>
      <xdr:col>5</xdr:col>
      <xdr:colOff>123825</xdr:colOff>
      <xdr:row>59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16</xdr:row>
      <xdr:rowOff>19050</xdr:rowOff>
    </xdr:from>
    <xdr:to>
      <xdr:col>8</xdr:col>
      <xdr:colOff>390525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46</xdr:row>
      <xdr:rowOff>19050</xdr:rowOff>
    </xdr:from>
    <xdr:to>
      <xdr:col>8</xdr:col>
      <xdr:colOff>238125</xdr:colOff>
      <xdr:row>60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730250</xdr:colOff>
      <xdr:row>0</xdr:row>
      <xdr:rowOff>0</xdr:rowOff>
    </xdr:from>
    <xdr:to>
      <xdr:col>7</xdr:col>
      <xdr:colOff>2282825</xdr:colOff>
      <xdr:row>3</xdr:row>
      <xdr:rowOff>85725</xdr:rowOff>
    </xdr:to>
    <xdr:pic>
      <xdr:nvPicPr>
        <xdr:cNvPr id="5" name="Imagen 4" descr="Log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0"/>
          <a:ext cx="15525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762000</xdr:colOff>
      <xdr:row>32</xdr:row>
      <xdr:rowOff>142875</xdr:rowOff>
    </xdr:from>
    <xdr:to>
      <xdr:col>8</xdr:col>
      <xdr:colOff>0</xdr:colOff>
      <xdr:row>36</xdr:row>
      <xdr:rowOff>38100</xdr:rowOff>
    </xdr:to>
    <xdr:pic>
      <xdr:nvPicPr>
        <xdr:cNvPr id="9" name="Imagen 8" descr="Log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6413500"/>
          <a:ext cx="15525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66"/>
  <sheetViews>
    <sheetView tabSelected="1" topLeftCell="A35" zoomScale="75" zoomScaleNormal="75" workbookViewId="0">
      <selection activeCell="R46" sqref="R46"/>
    </sheetView>
  </sheetViews>
  <sheetFormatPr baseColWidth="10" defaultRowHeight="15" x14ac:dyDescent="0.25"/>
  <cols>
    <col min="16" max="16" width="15.7109375" bestFit="1" customWidth="1"/>
  </cols>
  <sheetData>
    <row r="3" spans="1:14" x14ac:dyDescent="0.25">
      <c r="D3" s="1"/>
      <c r="E3" s="1" t="s">
        <v>31</v>
      </c>
      <c r="F3" s="1"/>
      <c r="G3" s="1"/>
      <c r="H3" s="1"/>
      <c r="I3" s="1"/>
    </row>
    <row r="4" spans="1:14" x14ac:dyDescent="0.25">
      <c r="D4" s="1"/>
      <c r="E4" s="1"/>
      <c r="F4" s="1"/>
      <c r="G4" s="1"/>
      <c r="H4" s="1"/>
      <c r="I4" s="1"/>
    </row>
    <row r="5" spans="1:14" x14ac:dyDescent="0.25">
      <c r="D5" s="1"/>
      <c r="E5" s="1"/>
      <c r="F5" s="1" t="s">
        <v>43</v>
      </c>
      <c r="G5" s="1"/>
      <c r="H5" s="1"/>
      <c r="I5" s="1"/>
    </row>
    <row r="6" spans="1:14" x14ac:dyDescent="0.25">
      <c r="D6" s="1"/>
      <c r="E6" s="1" t="s">
        <v>62</v>
      </c>
      <c r="F6" s="1"/>
      <c r="H6" s="1"/>
      <c r="I6" s="1"/>
    </row>
    <row r="12" spans="1:14" ht="18.75" x14ac:dyDescent="0.3">
      <c r="F12" s="47"/>
      <c r="G12" s="47">
        <v>2019</v>
      </c>
    </row>
    <row r="16" spans="1:14" x14ac:dyDescent="0.25">
      <c r="A16" s="84"/>
      <c r="B16" s="90"/>
      <c r="C16" s="85"/>
      <c r="D16" s="90"/>
      <c r="E16" s="85"/>
      <c r="F16" s="90"/>
      <c r="G16" s="85"/>
      <c r="H16" s="90"/>
      <c r="I16" s="85"/>
      <c r="J16" s="90"/>
      <c r="K16" s="85"/>
      <c r="L16" s="90"/>
      <c r="M16" s="85"/>
      <c r="N16" s="90"/>
    </row>
    <row r="17" spans="1:16" x14ac:dyDescent="0.25">
      <c r="A17" s="86" t="s">
        <v>3</v>
      </c>
      <c r="B17" s="91" t="s">
        <v>0</v>
      </c>
      <c r="C17" s="87" t="s">
        <v>1</v>
      </c>
      <c r="D17" s="91" t="s">
        <v>2</v>
      </c>
      <c r="E17" s="87" t="s">
        <v>15</v>
      </c>
      <c r="F17" s="91" t="s">
        <v>16</v>
      </c>
      <c r="G17" s="87" t="s">
        <v>23</v>
      </c>
      <c r="H17" s="91" t="s">
        <v>17</v>
      </c>
      <c r="I17" s="87" t="s">
        <v>18</v>
      </c>
      <c r="J17" s="91" t="s">
        <v>19</v>
      </c>
      <c r="K17" s="87" t="s">
        <v>20</v>
      </c>
      <c r="L17" s="91" t="s">
        <v>21</v>
      </c>
      <c r="M17" s="87" t="s">
        <v>22</v>
      </c>
      <c r="N17" s="91" t="s">
        <v>6</v>
      </c>
    </row>
    <row r="18" spans="1:16" x14ac:dyDescent="0.25">
      <c r="A18" s="88"/>
      <c r="B18" s="92"/>
      <c r="C18" s="89"/>
      <c r="D18" s="92"/>
      <c r="E18" s="89"/>
      <c r="F18" s="92"/>
      <c r="G18" s="89"/>
      <c r="H18" s="92"/>
      <c r="I18" s="89"/>
      <c r="J18" s="92"/>
      <c r="K18" s="89"/>
      <c r="L18" s="92"/>
      <c r="M18" s="89"/>
      <c r="N18" s="92"/>
    </row>
    <row r="19" spans="1:16" x14ac:dyDescent="0.25">
      <c r="A19" s="104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77"/>
      <c r="N19" s="42"/>
    </row>
    <row r="20" spans="1:16" x14ac:dyDescent="0.25">
      <c r="A20" s="104" t="s">
        <v>9</v>
      </c>
      <c r="B20" s="42">
        <v>100982</v>
      </c>
      <c r="C20" s="42">
        <v>35361</v>
      </c>
      <c r="D20" s="42">
        <v>21008</v>
      </c>
      <c r="E20" s="42">
        <v>48129</v>
      </c>
      <c r="F20" s="42">
        <v>15062</v>
      </c>
      <c r="G20" s="77">
        <v>105099</v>
      </c>
      <c r="H20" s="77">
        <v>128143</v>
      </c>
      <c r="I20" s="77">
        <v>82145</v>
      </c>
      <c r="J20" s="29">
        <v>96050</v>
      </c>
      <c r="K20" s="77">
        <v>30580</v>
      </c>
      <c r="L20" s="77">
        <v>50660</v>
      </c>
      <c r="M20" s="77">
        <v>64669</v>
      </c>
      <c r="N20" s="29">
        <f>SUM(B20:M20)</f>
        <v>777888</v>
      </c>
    </row>
    <row r="21" spans="1:16" x14ac:dyDescent="0.25">
      <c r="A21" s="104" t="s">
        <v>10</v>
      </c>
      <c r="B21" s="42">
        <v>138312</v>
      </c>
      <c r="C21" s="42">
        <v>199509</v>
      </c>
      <c r="D21" s="42">
        <v>187962</v>
      </c>
      <c r="E21" s="42">
        <v>192966</v>
      </c>
      <c r="F21" s="42">
        <v>66877</v>
      </c>
      <c r="G21" s="77">
        <v>191887</v>
      </c>
      <c r="H21" s="77">
        <v>199859</v>
      </c>
      <c r="I21" s="77">
        <v>235254</v>
      </c>
      <c r="J21" s="29">
        <v>178672</v>
      </c>
      <c r="K21" s="77">
        <v>220483</v>
      </c>
      <c r="L21" s="77">
        <v>176772</v>
      </c>
      <c r="M21" s="77">
        <v>212151</v>
      </c>
      <c r="N21" s="77">
        <f>SUM(B21:M21)</f>
        <v>2200704</v>
      </c>
    </row>
    <row r="22" spans="1:16" x14ac:dyDescent="0.25">
      <c r="A22" s="104" t="s">
        <v>4</v>
      </c>
      <c r="B22" s="42"/>
      <c r="C22" s="42">
        <v>7560</v>
      </c>
      <c r="D22" s="42"/>
      <c r="E22" s="42"/>
      <c r="F22" s="42"/>
      <c r="G22" s="77" t="s">
        <v>14</v>
      </c>
      <c r="H22" s="77"/>
      <c r="I22" s="77"/>
      <c r="J22" s="29"/>
      <c r="K22" s="77" t="s">
        <v>14</v>
      </c>
      <c r="L22" s="77"/>
      <c r="M22" s="77"/>
      <c r="N22" s="29">
        <f>SUM(B22:M22)</f>
        <v>7560</v>
      </c>
    </row>
    <row r="23" spans="1:16" x14ac:dyDescent="0.25">
      <c r="A23" s="104" t="s">
        <v>28</v>
      </c>
      <c r="B23" s="42"/>
      <c r="C23" s="42">
        <v>0</v>
      </c>
      <c r="D23" s="42"/>
      <c r="E23" s="42"/>
      <c r="F23" s="42"/>
      <c r="G23" s="77"/>
      <c r="H23" s="77"/>
      <c r="I23" s="77"/>
      <c r="J23" s="29"/>
      <c r="K23" s="77">
        <v>7892</v>
      </c>
      <c r="L23" s="77"/>
      <c r="M23" s="77"/>
      <c r="N23" s="29">
        <f>SUM(B23:M23)</f>
        <v>7892</v>
      </c>
    </row>
    <row r="24" spans="1:16" x14ac:dyDescent="0.25">
      <c r="A24" s="104"/>
      <c r="B24" s="42"/>
      <c r="C24" s="42"/>
      <c r="D24" s="42"/>
      <c r="E24" s="42"/>
      <c r="F24" s="42"/>
      <c r="G24" s="77"/>
      <c r="H24" s="77"/>
      <c r="I24" s="77"/>
      <c r="J24" s="29"/>
      <c r="K24" s="77"/>
      <c r="L24" s="77"/>
      <c r="M24" s="77"/>
      <c r="N24" s="29"/>
    </row>
    <row r="25" spans="1:16" x14ac:dyDescent="0.25">
      <c r="A25" s="104" t="s">
        <v>5</v>
      </c>
      <c r="B25" s="42">
        <v>94538</v>
      </c>
      <c r="C25" s="42">
        <v>86735</v>
      </c>
      <c r="D25" s="42">
        <v>112488</v>
      </c>
      <c r="E25" s="42">
        <v>181973</v>
      </c>
      <c r="F25" s="42">
        <v>53082</v>
      </c>
      <c r="G25" s="77">
        <v>98804</v>
      </c>
      <c r="H25" s="77">
        <v>128320</v>
      </c>
      <c r="I25" s="77">
        <v>166270</v>
      </c>
      <c r="J25" s="29">
        <v>143496</v>
      </c>
      <c r="K25" s="77">
        <v>110188</v>
      </c>
      <c r="L25" s="77">
        <v>128090</v>
      </c>
      <c r="M25" s="77">
        <v>162709</v>
      </c>
      <c r="N25" s="29">
        <f>SUM(B25:M25)</f>
        <v>1466693</v>
      </c>
    </row>
    <row r="26" spans="1:16" x14ac:dyDescent="0.25">
      <c r="A26" s="104"/>
      <c r="B26" s="42"/>
      <c r="C26" s="42"/>
      <c r="D26" s="42"/>
      <c r="E26" s="42"/>
      <c r="F26" s="42"/>
      <c r="G26" s="77"/>
      <c r="H26" s="77"/>
      <c r="I26" s="77"/>
      <c r="J26" s="29"/>
      <c r="K26" s="44"/>
      <c r="L26" s="77"/>
      <c r="M26" s="77"/>
      <c r="N26" s="29"/>
      <c r="O26" t="s">
        <v>14</v>
      </c>
    </row>
    <row r="27" spans="1:16" x14ac:dyDescent="0.25">
      <c r="A27" s="41" t="s">
        <v>39</v>
      </c>
      <c r="B27" s="42"/>
      <c r="C27" s="42"/>
      <c r="D27" s="42"/>
      <c r="E27" s="42">
        <v>246824</v>
      </c>
      <c r="F27" s="42">
        <v>61706</v>
      </c>
      <c r="G27" s="77"/>
      <c r="H27" s="77"/>
      <c r="I27" s="77"/>
      <c r="J27" s="173"/>
      <c r="K27" s="77"/>
      <c r="L27" s="77"/>
      <c r="M27" s="77">
        <v>431943</v>
      </c>
      <c r="N27" s="42">
        <f>SUM(B27:M27)</f>
        <v>740473</v>
      </c>
      <c r="P27" s="60"/>
    </row>
    <row r="28" spans="1:16" x14ac:dyDescent="0.25">
      <c r="A28" s="41"/>
      <c r="B28" s="42"/>
      <c r="C28" s="42"/>
      <c r="D28" s="42"/>
      <c r="E28" s="42" t="s">
        <v>14</v>
      </c>
      <c r="F28" s="42"/>
      <c r="G28" s="77"/>
      <c r="H28" s="77"/>
      <c r="I28" s="77"/>
      <c r="J28" s="173"/>
      <c r="K28" s="77"/>
      <c r="L28" s="77"/>
      <c r="M28" s="172"/>
      <c r="N28" s="29"/>
      <c r="P28" s="60" t="s">
        <v>14</v>
      </c>
    </row>
    <row r="29" spans="1:16" x14ac:dyDescent="0.25">
      <c r="A29" s="105"/>
      <c r="B29" s="42"/>
      <c r="C29" s="42"/>
      <c r="D29" s="42"/>
      <c r="E29" s="42"/>
      <c r="F29" s="42"/>
      <c r="G29" s="44"/>
      <c r="H29" s="77"/>
      <c r="I29" s="77"/>
      <c r="J29" s="173"/>
      <c r="K29" s="77"/>
      <c r="L29" s="77"/>
      <c r="M29" s="172"/>
      <c r="N29" s="29"/>
    </row>
    <row r="30" spans="1:16" ht="18.75" x14ac:dyDescent="0.3">
      <c r="A30" s="106" t="s">
        <v>41</v>
      </c>
      <c r="B30" s="117">
        <f t="shared" ref="B30:H30" si="0">SUM(B20:B29)</f>
        <v>333832</v>
      </c>
      <c r="C30" s="22">
        <f t="shared" si="0"/>
        <v>329165</v>
      </c>
      <c r="D30" s="22">
        <f t="shared" si="0"/>
        <v>321458</v>
      </c>
      <c r="E30" s="152">
        <f t="shared" si="0"/>
        <v>669892</v>
      </c>
      <c r="F30" s="22">
        <f t="shared" si="0"/>
        <v>196727</v>
      </c>
      <c r="G30" s="22">
        <f t="shared" si="0"/>
        <v>395790</v>
      </c>
      <c r="H30" s="117">
        <f t="shared" si="0"/>
        <v>456322</v>
      </c>
      <c r="I30" s="117">
        <f t="shared" ref="I30:N30" si="1">SUM(I20:I29)</f>
        <v>483669</v>
      </c>
      <c r="J30" s="117">
        <f>SUM(J20:J29)</f>
        <v>418218</v>
      </c>
      <c r="K30" s="117">
        <f t="shared" si="1"/>
        <v>369143</v>
      </c>
      <c r="L30" s="117">
        <f t="shared" si="1"/>
        <v>355522</v>
      </c>
      <c r="M30" s="117">
        <f>SUM(M20:M29)</f>
        <v>871472</v>
      </c>
      <c r="N30" s="117">
        <f t="shared" si="1"/>
        <v>5201210</v>
      </c>
      <c r="P30" s="131">
        <f>N30</f>
        <v>5201210</v>
      </c>
    </row>
    <row r="31" spans="1:16" x14ac:dyDescent="0.25">
      <c r="C31" s="60" t="s">
        <v>14</v>
      </c>
      <c r="E31" s="60" t="s">
        <v>14</v>
      </c>
    </row>
    <row r="32" spans="1:16" x14ac:dyDescent="0.25">
      <c r="A32" s="121" t="s">
        <v>56</v>
      </c>
      <c r="B32" s="122"/>
      <c r="C32" s="122"/>
      <c r="D32" s="122"/>
      <c r="E32" s="122"/>
      <c r="F32" s="122"/>
      <c r="G32" s="122"/>
      <c r="H32" s="122"/>
      <c r="I32" s="122"/>
      <c r="J32" s="122"/>
      <c r="P32" s="60"/>
    </row>
    <row r="33" spans="1:14" x14ac:dyDescent="0.25">
      <c r="L33" s="42"/>
    </row>
    <row r="36" spans="1:14" ht="18.75" x14ac:dyDescent="0.3">
      <c r="F36" s="47">
        <v>2020</v>
      </c>
    </row>
    <row r="40" spans="1:14" x14ac:dyDescent="0.25">
      <c r="A40" s="125"/>
      <c r="B40" s="126"/>
      <c r="C40" s="127"/>
      <c r="D40" s="126"/>
      <c r="E40" s="127"/>
      <c r="F40" s="126"/>
      <c r="G40" s="127"/>
      <c r="H40" s="126"/>
      <c r="I40" s="127"/>
      <c r="J40" s="126"/>
      <c r="K40" s="127"/>
      <c r="L40" s="126"/>
      <c r="M40" s="127"/>
      <c r="N40" s="126"/>
    </row>
    <row r="41" spans="1:14" x14ac:dyDescent="0.25">
      <c r="A41" s="128" t="s">
        <v>3</v>
      </c>
      <c r="B41" s="129" t="s">
        <v>0</v>
      </c>
      <c r="C41" s="130" t="s">
        <v>1</v>
      </c>
      <c r="D41" s="129" t="s">
        <v>2</v>
      </c>
      <c r="E41" s="130" t="s">
        <v>15</v>
      </c>
      <c r="F41" s="129" t="s">
        <v>16</v>
      </c>
      <c r="G41" s="130" t="s">
        <v>23</v>
      </c>
      <c r="H41" s="129" t="s">
        <v>17</v>
      </c>
      <c r="I41" s="130" t="s">
        <v>18</v>
      </c>
      <c r="J41" s="129" t="s">
        <v>19</v>
      </c>
      <c r="K41" s="130" t="s">
        <v>20</v>
      </c>
      <c r="L41" s="129" t="s">
        <v>21</v>
      </c>
      <c r="M41" s="130" t="s">
        <v>22</v>
      </c>
      <c r="N41" s="129" t="s">
        <v>6</v>
      </c>
    </row>
    <row r="42" spans="1:14" x14ac:dyDescent="0.25">
      <c r="A42" s="123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x14ac:dyDescent="0.25">
      <c r="A43" s="123" t="s">
        <v>9</v>
      </c>
      <c r="B43" s="42">
        <v>31459</v>
      </c>
      <c r="C43" s="42">
        <v>42415</v>
      </c>
      <c r="D43" s="42">
        <v>56991</v>
      </c>
      <c r="E43" s="42">
        <v>33673</v>
      </c>
      <c r="F43" s="42">
        <v>32442</v>
      </c>
      <c r="G43" s="42">
        <v>116800</v>
      </c>
      <c r="H43" s="42">
        <v>87319</v>
      </c>
      <c r="I43" s="42">
        <v>80035</v>
      </c>
      <c r="J43" s="77">
        <v>67577</v>
      </c>
      <c r="K43" s="42">
        <v>52638</v>
      </c>
      <c r="L43" s="77">
        <v>65622</v>
      </c>
      <c r="M43" s="172">
        <v>79594</v>
      </c>
      <c r="N43" s="42">
        <f>SUM(B43:M43)</f>
        <v>746565</v>
      </c>
    </row>
    <row r="44" spans="1:14" x14ac:dyDescent="0.25">
      <c r="A44" s="123" t="s">
        <v>10</v>
      </c>
      <c r="B44" s="42">
        <v>144530</v>
      </c>
      <c r="C44" s="38">
        <v>255853</v>
      </c>
      <c r="D44" s="42">
        <v>165837</v>
      </c>
      <c r="E44" s="42">
        <v>56493</v>
      </c>
      <c r="F44" s="171">
        <v>83980</v>
      </c>
      <c r="G44" s="42">
        <v>147359</v>
      </c>
      <c r="H44" s="42">
        <v>151020</v>
      </c>
      <c r="I44" s="42">
        <v>216568</v>
      </c>
      <c r="J44" s="77">
        <v>219842</v>
      </c>
      <c r="K44" s="42">
        <v>178649</v>
      </c>
      <c r="L44" s="77">
        <v>177658</v>
      </c>
      <c r="M44" s="172">
        <v>209419</v>
      </c>
      <c r="N44" s="42">
        <f>SUM(B44:M44)</f>
        <v>2007208</v>
      </c>
    </row>
    <row r="45" spans="1:14" x14ac:dyDescent="0.25">
      <c r="A45" s="123" t="s">
        <v>4</v>
      </c>
      <c r="B45" s="42"/>
      <c r="C45" s="42">
        <v>3360</v>
      </c>
      <c r="D45" s="42">
        <v>840</v>
      </c>
      <c r="E45" s="42"/>
      <c r="F45" s="42"/>
      <c r="G45" s="42"/>
      <c r="H45" s="42"/>
      <c r="I45" s="42"/>
      <c r="J45" s="77"/>
      <c r="K45" s="42"/>
      <c r="L45" s="77"/>
      <c r="M45" s="172"/>
      <c r="N45" s="42">
        <f>SUM(B45:M45)</f>
        <v>4200</v>
      </c>
    </row>
    <row r="46" spans="1:14" x14ac:dyDescent="0.25">
      <c r="A46" s="123" t="s">
        <v>28</v>
      </c>
      <c r="B46" s="42"/>
      <c r="C46" s="42"/>
      <c r="D46" s="42"/>
      <c r="E46" s="42"/>
      <c r="F46" s="42"/>
      <c r="G46" s="42"/>
      <c r="H46" s="42"/>
      <c r="I46" s="42"/>
      <c r="J46" s="77">
        <v>18618</v>
      </c>
      <c r="K46" s="42">
        <v>1166</v>
      </c>
      <c r="L46" s="77"/>
      <c r="M46" s="172"/>
      <c r="N46" s="42">
        <f>SUM(J46:M46)</f>
        <v>19784</v>
      </c>
    </row>
    <row r="47" spans="1:14" x14ac:dyDescent="0.25">
      <c r="A47" s="123" t="s">
        <v>59</v>
      </c>
      <c r="B47" s="42"/>
      <c r="C47" s="42"/>
      <c r="D47" s="42"/>
      <c r="E47" s="42"/>
      <c r="F47" s="42"/>
      <c r="G47" s="42"/>
      <c r="H47" s="42">
        <v>5572</v>
      </c>
      <c r="I47" s="42"/>
      <c r="J47" s="77"/>
      <c r="K47" s="42">
        <v>4907</v>
      </c>
      <c r="L47" s="77"/>
      <c r="M47" s="172">
        <v>4979</v>
      </c>
      <c r="N47" s="42">
        <f>SUM(H47:M47)</f>
        <v>15458</v>
      </c>
    </row>
    <row r="48" spans="1:14" x14ac:dyDescent="0.25">
      <c r="A48" s="123" t="s">
        <v>60</v>
      </c>
      <c r="B48" s="42"/>
      <c r="C48" s="42"/>
      <c r="D48" s="42"/>
      <c r="E48" s="42"/>
      <c r="F48" s="42"/>
      <c r="G48" s="42"/>
      <c r="H48" s="42"/>
      <c r="I48" s="42"/>
      <c r="J48" s="77"/>
      <c r="K48" s="42"/>
      <c r="L48" s="77"/>
      <c r="M48" s="172"/>
      <c r="N48" s="42"/>
    </row>
    <row r="49" spans="1:16" x14ac:dyDescent="0.25">
      <c r="A49" s="123"/>
      <c r="B49" s="42"/>
      <c r="C49" s="42"/>
      <c r="D49" s="42"/>
      <c r="E49" s="42"/>
      <c r="F49" s="42"/>
      <c r="G49" s="42"/>
      <c r="H49" s="42"/>
      <c r="I49" s="42"/>
      <c r="J49" s="77"/>
      <c r="K49" s="42"/>
      <c r="L49" s="77"/>
      <c r="M49" s="172"/>
      <c r="N49" s="42"/>
    </row>
    <row r="50" spans="1:16" x14ac:dyDescent="0.25">
      <c r="A50" s="123" t="s">
        <v>5</v>
      </c>
      <c r="B50" s="42">
        <v>161459</v>
      </c>
      <c r="C50" s="42">
        <v>145699</v>
      </c>
      <c r="D50" s="42">
        <v>157412</v>
      </c>
      <c r="E50" s="42">
        <v>104470</v>
      </c>
      <c r="F50" s="42">
        <v>140582</v>
      </c>
      <c r="G50" s="42">
        <v>147860</v>
      </c>
      <c r="H50" s="42">
        <v>106955</v>
      </c>
      <c r="I50" s="42">
        <v>177497</v>
      </c>
      <c r="J50" s="77">
        <v>122477</v>
      </c>
      <c r="K50" s="42">
        <v>125175</v>
      </c>
      <c r="L50" s="77">
        <v>121315</v>
      </c>
      <c r="M50" s="172">
        <v>289560.69125000003</v>
      </c>
      <c r="N50" s="42">
        <f>SUM(B50:M50)</f>
        <v>1800461.6912500001</v>
      </c>
    </row>
    <row r="51" spans="1:16" x14ac:dyDescent="0.25">
      <c r="A51" s="123"/>
      <c r="B51" s="42"/>
      <c r="C51" s="42"/>
      <c r="D51" s="42"/>
      <c r="E51" s="42"/>
      <c r="F51" s="42" t="s">
        <v>14</v>
      </c>
      <c r="G51" s="42"/>
      <c r="H51" s="42"/>
      <c r="I51" s="42"/>
      <c r="J51" s="77"/>
      <c r="K51" s="42"/>
      <c r="L51" s="77"/>
      <c r="M51" s="172"/>
      <c r="N51" s="42" t="s">
        <v>14</v>
      </c>
      <c r="P51" s="60"/>
    </row>
    <row r="52" spans="1:16" x14ac:dyDescent="0.25">
      <c r="A52" s="63" t="s">
        <v>54</v>
      </c>
      <c r="B52" s="42"/>
      <c r="C52" s="42"/>
      <c r="D52" s="42"/>
      <c r="E52" s="42"/>
      <c r="F52" s="60">
        <v>142450</v>
      </c>
      <c r="G52" s="42"/>
      <c r="H52" s="42"/>
      <c r="I52" s="42"/>
      <c r="J52" s="42"/>
      <c r="K52" s="42"/>
      <c r="L52" s="77"/>
      <c r="M52" s="42"/>
      <c r="N52" s="42">
        <f>SUM(F52:M52)</f>
        <v>142450</v>
      </c>
    </row>
    <row r="53" spans="1:16" x14ac:dyDescent="0.25">
      <c r="A53" s="151" t="s">
        <v>10</v>
      </c>
      <c r="B53" s="42"/>
      <c r="C53" s="42"/>
      <c r="D53" s="42"/>
      <c r="E53" s="42">
        <v>269292</v>
      </c>
      <c r="F53" s="42"/>
      <c r="G53" s="42"/>
      <c r="H53" s="42"/>
      <c r="I53" s="42"/>
      <c r="J53" s="42"/>
      <c r="K53" s="42"/>
      <c r="L53" s="77"/>
      <c r="M53" s="42"/>
      <c r="N53" s="42">
        <f>SUM(E53:M53)</f>
        <v>269292</v>
      </c>
      <c r="P53" s="42"/>
    </row>
    <row r="54" spans="1:16" x14ac:dyDescent="0.25">
      <c r="A54" s="151" t="s">
        <v>25</v>
      </c>
      <c r="B54" s="42"/>
      <c r="C54" s="42"/>
      <c r="D54" s="42"/>
      <c r="E54" s="42">
        <v>92064</v>
      </c>
      <c r="F54" s="42"/>
      <c r="G54" s="42"/>
      <c r="H54" s="42"/>
      <c r="I54" s="42"/>
      <c r="J54" s="42"/>
      <c r="K54" s="42"/>
      <c r="L54" s="77"/>
      <c r="M54" s="42"/>
      <c r="N54" s="42">
        <f>SUM(E54:M54)</f>
        <v>92064</v>
      </c>
    </row>
    <row r="55" spans="1:16" x14ac:dyDescent="0.25">
      <c r="A55" s="151" t="s">
        <v>51</v>
      </c>
      <c r="B55" s="42"/>
      <c r="C55" s="42"/>
      <c r="D55" s="42"/>
      <c r="E55" s="42">
        <v>36477</v>
      </c>
      <c r="F55" s="42"/>
      <c r="G55" s="42"/>
      <c r="H55" s="42"/>
      <c r="I55" s="42"/>
      <c r="J55" s="42"/>
      <c r="K55" s="42"/>
      <c r="L55" s="77"/>
      <c r="M55" s="42"/>
      <c r="N55" s="42">
        <f>SUM(E55:M55)</f>
        <v>36477</v>
      </c>
    </row>
    <row r="56" spans="1:16" x14ac:dyDescent="0.25">
      <c r="A56" s="151" t="s">
        <v>52</v>
      </c>
      <c r="B56" s="42"/>
      <c r="C56" s="42"/>
      <c r="D56" s="42"/>
      <c r="E56" s="42">
        <v>171968</v>
      </c>
      <c r="F56" s="42"/>
      <c r="G56" s="42"/>
      <c r="H56" s="42"/>
      <c r="I56" s="42"/>
      <c r="J56" s="42"/>
      <c r="K56" s="42"/>
      <c r="L56" s="77"/>
      <c r="M56" s="42"/>
      <c r="N56" s="42">
        <f>SUM(E56:M56)</f>
        <v>171968</v>
      </c>
    </row>
    <row r="57" spans="1:16" x14ac:dyDescent="0.25">
      <c r="A57" s="15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77"/>
      <c r="M57" s="42"/>
      <c r="N57" s="42"/>
    </row>
    <row r="58" spans="1:16" x14ac:dyDescent="0.25">
      <c r="A58" s="15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12"/>
      <c r="M58" s="42"/>
      <c r="N58" s="42"/>
    </row>
    <row r="59" spans="1:16" ht="18.75" x14ac:dyDescent="0.3">
      <c r="A59" s="41" t="s">
        <v>41</v>
      </c>
      <c r="B59" s="133">
        <f t="shared" ref="B59:K59" si="2">SUM(B43:B58)</f>
        <v>337448</v>
      </c>
      <c r="C59" s="133">
        <f t="shared" si="2"/>
        <v>447327</v>
      </c>
      <c r="D59" s="133">
        <f t="shared" si="2"/>
        <v>381080</v>
      </c>
      <c r="E59" s="133">
        <f t="shared" si="2"/>
        <v>764437</v>
      </c>
      <c r="F59" s="133">
        <f ca="1">SUM(F43:F59)</f>
        <v>399454</v>
      </c>
      <c r="G59" s="133">
        <f t="shared" si="2"/>
        <v>412019</v>
      </c>
      <c r="H59" s="177">
        <f ca="1">SUM(H43:H59)</f>
        <v>350866</v>
      </c>
      <c r="I59" s="133">
        <f t="shared" si="2"/>
        <v>474100</v>
      </c>
      <c r="J59" s="133">
        <f t="shared" si="2"/>
        <v>428514</v>
      </c>
      <c r="K59" s="133">
        <f t="shared" si="2"/>
        <v>362535</v>
      </c>
      <c r="L59" s="178">
        <f>SUM(L43:L57)</f>
        <v>364595</v>
      </c>
      <c r="M59" s="133">
        <f>SUM(M43:M58)</f>
        <v>583552.69125000003</v>
      </c>
      <c r="N59" s="133">
        <f>SUM(N43:N58)</f>
        <v>5305927.6912500001</v>
      </c>
      <c r="P59" s="61">
        <f>N59</f>
        <v>5305927.6912500001</v>
      </c>
    </row>
    <row r="60" spans="1:16" x14ac:dyDescent="0.25">
      <c r="G60" s="60"/>
      <c r="H60" s="60" t="s">
        <v>14</v>
      </c>
      <c r="N60" s="60"/>
    </row>
    <row r="61" spans="1:16" x14ac:dyDescent="0.25">
      <c r="A61" t="s">
        <v>53</v>
      </c>
      <c r="E61" t="s">
        <v>55</v>
      </c>
      <c r="P61" s="60"/>
    </row>
    <row r="63" spans="1:16" ht="15.75" x14ac:dyDescent="0.25">
      <c r="I63" s="124"/>
      <c r="J63" s="124"/>
      <c r="K63" s="124"/>
      <c r="L63" s="124"/>
      <c r="M63" s="124"/>
      <c r="N63" s="124"/>
      <c r="O63" s="124"/>
      <c r="P63" s="124"/>
    </row>
    <row r="64" spans="1:16" ht="15.75" x14ac:dyDescent="0.25">
      <c r="I64" s="124" t="s">
        <v>67</v>
      </c>
      <c r="J64" s="124"/>
      <c r="K64" s="124"/>
      <c r="L64" s="124"/>
      <c r="M64" s="124"/>
      <c r="N64" s="124"/>
      <c r="O64" s="124"/>
      <c r="P64" s="132">
        <f>-P30+P59</f>
        <v>104717.69125000015</v>
      </c>
    </row>
    <row r="65" spans="9:16" ht="15.75" x14ac:dyDescent="0.25">
      <c r="I65" s="124"/>
      <c r="J65" s="124"/>
      <c r="K65" s="124"/>
      <c r="L65" s="124"/>
      <c r="M65" s="124"/>
      <c r="N65" s="124"/>
      <c r="O65" s="124"/>
      <c r="P65" s="124"/>
    </row>
    <row r="66" spans="9:16" ht="15.75" x14ac:dyDescent="0.25">
      <c r="I66" s="134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44"/>
  <sheetViews>
    <sheetView topLeftCell="A54" workbookViewId="0">
      <selection activeCell="H45" sqref="H45"/>
    </sheetView>
  </sheetViews>
  <sheetFormatPr baseColWidth="10" defaultRowHeight="15" x14ac:dyDescent="0.25"/>
  <cols>
    <col min="3" max="3" width="35.42578125" customWidth="1"/>
    <col min="4" max="4" width="17" customWidth="1"/>
  </cols>
  <sheetData>
    <row r="4" spans="2:6" x14ac:dyDescent="0.25">
      <c r="C4" t="s">
        <v>61</v>
      </c>
    </row>
    <row r="5" spans="2:6" x14ac:dyDescent="0.25">
      <c r="C5" t="s">
        <v>65</v>
      </c>
    </row>
    <row r="8" spans="2:6" ht="15.75" thickBot="1" x14ac:dyDescent="0.3"/>
    <row r="9" spans="2:6" ht="15.75" thickBot="1" x14ac:dyDescent="0.3">
      <c r="B9" s="153"/>
      <c r="C9" s="154"/>
      <c r="D9" s="153">
        <v>2019</v>
      </c>
      <c r="E9" s="155">
        <v>2020</v>
      </c>
    </row>
    <row r="10" spans="2:6" x14ac:dyDescent="0.25">
      <c r="B10" s="156"/>
      <c r="C10" s="157"/>
      <c r="D10" s="156"/>
      <c r="E10" s="158"/>
    </row>
    <row r="11" spans="2:6" x14ac:dyDescent="0.25">
      <c r="B11" s="159" t="s">
        <v>45</v>
      </c>
      <c r="C11" s="160"/>
      <c r="D11" s="164">
        <v>4460737</v>
      </c>
      <c r="E11" s="165" t="s">
        <v>14</v>
      </c>
      <c r="F11" t="s">
        <v>14</v>
      </c>
    </row>
    <row r="12" spans="2:6" ht="15.75" thickBot="1" x14ac:dyDescent="0.3">
      <c r="B12" s="161" t="s">
        <v>62</v>
      </c>
      <c r="C12" s="162"/>
      <c r="D12" s="161"/>
      <c r="E12" s="163"/>
    </row>
    <row r="14" spans="2:6" x14ac:dyDescent="0.25">
      <c r="B14" t="s">
        <v>46</v>
      </c>
    </row>
    <row r="34" spans="2:5" x14ac:dyDescent="0.25">
      <c r="C34" s="1" t="s">
        <v>57</v>
      </c>
      <c r="D34" s="1"/>
    </row>
    <row r="35" spans="2:5" x14ac:dyDescent="0.25">
      <c r="C35" s="1" t="s">
        <v>66</v>
      </c>
      <c r="D35" s="1"/>
    </row>
    <row r="37" spans="2:5" ht="15.75" thickBot="1" x14ac:dyDescent="0.3"/>
    <row r="38" spans="2:5" x14ac:dyDescent="0.25">
      <c r="B38" s="143"/>
      <c r="C38" s="166"/>
      <c r="D38" s="167"/>
      <c r="E38" s="166"/>
    </row>
    <row r="39" spans="2:5" ht="15.75" thickBot="1" x14ac:dyDescent="0.3">
      <c r="B39" s="149"/>
      <c r="C39" s="170"/>
      <c r="D39" s="169">
        <v>2019</v>
      </c>
      <c r="E39" s="168">
        <v>2020</v>
      </c>
    </row>
    <row r="40" spans="2:5" x14ac:dyDescent="0.25">
      <c r="B40" s="146"/>
      <c r="C40" s="147"/>
      <c r="D40" s="145"/>
      <c r="E40" s="145"/>
    </row>
    <row r="41" spans="2:5" x14ac:dyDescent="0.25">
      <c r="B41" s="146" t="s">
        <v>47</v>
      </c>
      <c r="C41" s="147"/>
      <c r="D41" s="148">
        <v>740473</v>
      </c>
      <c r="E41" s="148" t="s">
        <v>14</v>
      </c>
    </row>
    <row r="42" spans="2:5" ht="15.75" thickBot="1" x14ac:dyDescent="0.3">
      <c r="B42" s="149" t="s">
        <v>62</v>
      </c>
      <c r="C42" s="150"/>
      <c r="D42" s="145"/>
      <c r="E42" s="145"/>
    </row>
    <row r="44" spans="2:5" x14ac:dyDescent="0.25">
      <c r="B44" t="s">
        <v>58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I45"/>
  <sheetViews>
    <sheetView topLeftCell="A46" zoomScaleNormal="100" workbookViewId="0">
      <selection activeCell="I15" sqref="I15"/>
    </sheetView>
  </sheetViews>
  <sheetFormatPr baseColWidth="10" defaultRowHeight="15" x14ac:dyDescent="0.25"/>
  <cols>
    <col min="8" max="8" width="34.7109375" customWidth="1"/>
    <col min="9" max="9" width="44" customWidth="1"/>
  </cols>
  <sheetData>
    <row r="5" spans="3:9" ht="18.75" x14ac:dyDescent="0.3">
      <c r="D5" s="47" t="s">
        <v>44</v>
      </c>
      <c r="E5" s="47"/>
      <c r="F5" s="47"/>
      <c r="G5" s="47"/>
      <c r="H5" s="47"/>
    </row>
    <row r="6" spans="3:9" ht="18.75" x14ac:dyDescent="0.3">
      <c r="D6" s="47"/>
      <c r="E6" s="47" t="s">
        <v>49</v>
      </c>
      <c r="F6" s="47"/>
      <c r="G6" s="47"/>
      <c r="H6" s="47"/>
    </row>
    <row r="7" spans="3:9" ht="18.75" x14ac:dyDescent="0.3">
      <c r="D7" s="47"/>
      <c r="E7" s="47"/>
      <c r="F7" s="47"/>
      <c r="G7" s="47"/>
      <c r="H7" s="47"/>
    </row>
    <row r="8" spans="3:9" ht="15.75" thickBot="1" x14ac:dyDescent="0.3"/>
    <row r="9" spans="3:9" x14ac:dyDescent="0.25">
      <c r="C9" s="135"/>
      <c r="D9" s="136"/>
      <c r="E9" s="137"/>
      <c r="F9" s="137"/>
      <c r="G9" s="137"/>
      <c r="H9" s="137"/>
      <c r="I9" s="137"/>
    </row>
    <row r="10" spans="3:9" x14ac:dyDescent="0.25">
      <c r="C10" s="138"/>
      <c r="D10" s="139"/>
      <c r="E10" s="140">
        <v>2015</v>
      </c>
      <c r="F10" s="140">
        <v>2016</v>
      </c>
      <c r="G10" s="140">
        <v>2017</v>
      </c>
      <c r="H10" s="140">
        <v>2018</v>
      </c>
      <c r="I10" s="140">
        <v>2019</v>
      </c>
    </row>
    <row r="11" spans="3:9" x14ac:dyDescent="0.25">
      <c r="C11" s="138"/>
      <c r="D11" s="139"/>
      <c r="E11" s="137"/>
      <c r="F11" s="137"/>
      <c r="G11" s="137"/>
      <c r="H11" s="137"/>
      <c r="I11" s="137"/>
    </row>
    <row r="12" spans="3:9" x14ac:dyDescent="0.25">
      <c r="C12" s="138" t="s">
        <v>45</v>
      </c>
      <c r="D12" s="139"/>
      <c r="E12" s="137">
        <v>3482051</v>
      </c>
      <c r="F12" s="137">
        <v>3611910</v>
      </c>
      <c r="G12" s="137">
        <v>4066852</v>
      </c>
      <c r="H12" s="137">
        <v>4315964</v>
      </c>
      <c r="I12" s="137">
        <v>4460737</v>
      </c>
    </row>
    <row r="13" spans="3:9" ht="15.75" thickBot="1" x14ac:dyDescent="0.3">
      <c r="C13" s="141"/>
      <c r="D13" s="142"/>
      <c r="E13" s="137"/>
      <c r="F13" s="137"/>
      <c r="G13" s="137"/>
      <c r="H13" s="137"/>
      <c r="I13" s="137"/>
    </row>
    <row r="15" spans="3:9" x14ac:dyDescent="0.25">
      <c r="C15" t="s">
        <v>46</v>
      </c>
    </row>
    <row r="39" spans="3:9" ht="15.75" thickBot="1" x14ac:dyDescent="0.3"/>
    <row r="40" spans="3:9" x14ac:dyDescent="0.25">
      <c r="C40" s="143"/>
      <c r="D40" s="144"/>
      <c r="E40" s="145">
        <v>2015</v>
      </c>
      <c r="F40" s="145">
        <v>2016</v>
      </c>
      <c r="G40" s="145">
        <v>2017</v>
      </c>
      <c r="H40" s="145">
        <v>2018</v>
      </c>
      <c r="I40" s="145">
        <v>2019</v>
      </c>
    </row>
    <row r="41" spans="3:9" x14ac:dyDescent="0.25">
      <c r="C41" s="146"/>
      <c r="D41" s="147"/>
      <c r="E41" s="145"/>
      <c r="F41" s="145"/>
      <c r="G41" s="145"/>
      <c r="H41" s="145"/>
      <c r="I41" s="145"/>
    </row>
    <row r="42" spans="3:9" x14ac:dyDescent="0.25">
      <c r="C42" s="146" t="s">
        <v>47</v>
      </c>
      <c r="D42" s="147"/>
      <c r="E42" s="148">
        <v>477310</v>
      </c>
      <c r="F42" s="148">
        <v>468560</v>
      </c>
      <c r="G42" s="148">
        <v>585849</v>
      </c>
      <c r="H42" s="148">
        <v>519876</v>
      </c>
      <c r="I42" s="148">
        <v>740473</v>
      </c>
    </row>
    <row r="43" spans="3:9" x14ac:dyDescent="0.25">
      <c r="C43" s="146"/>
      <c r="D43" s="147"/>
      <c r="E43" s="145"/>
      <c r="F43" s="145"/>
      <c r="G43" s="145"/>
      <c r="H43" s="145"/>
      <c r="I43" s="145"/>
    </row>
    <row r="44" spans="3:9" ht="15.75" thickBot="1" x14ac:dyDescent="0.3">
      <c r="C44" s="149"/>
      <c r="D44" s="150"/>
      <c r="E44" s="145"/>
      <c r="F44" s="145"/>
      <c r="G44" s="145"/>
      <c r="H44" s="145"/>
      <c r="I44" s="145"/>
    </row>
    <row r="45" spans="3:9" x14ac:dyDescent="0.25">
      <c r="C45" t="s">
        <v>48</v>
      </c>
    </row>
  </sheetData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8"/>
  <sheetViews>
    <sheetView topLeftCell="A26" zoomScale="60" zoomScaleNormal="60" workbookViewId="0">
      <selection activeCell="E52" sqref="E52"/>
    </sheetView>
  </sheetViews>
  <sheetFormatPr baseColWidth="10" defaultRowHeight="15" x14ac:dyDescent="0.25"/>
  <cols>
    <col min="2" max="2" width="12.5703125" customWidth="1"/>
    <col min="16" max="16" width="12.7109375" bestFit="1" customWidth="1"/>
  </cols>
  <sheetData>
    <row r="2" spans="1:14" x14ac:dyDescent="0.25">
      <c r="D2" s="1"/>
      <c r="E2" s="1" t="s">
        <v>31</v>
      </c>
      <c r="F2" s="1"/>
      <c r="G2" s="1"/>
      <c r="H2" s="1"/>
      <c r="I2" s="1"/>
    </row>
    <row r="3" spans="1:14" x14ac:dyDescent="0.25">
      <c r="D3" s="1"/>
      <c r="E3" s="1"/>
      <c r="F3" s="1"/>
      <c r="G3" s="1"/>
      <c r="H3" s="1"/>
      <c r="I3" s="1"/>
    </row>
    <row r="4" spans="1:14" x14ac:dyDescent="0.25">
      <c r="D4" s="1"/>
      <c r="E4" s="1"/>
      <c r="F4" s="1" t="s">
        <v>40</v>
      </c>
      <c r="G4" s="1"/>
      <c r="H4" s="1"/>
      <c r="I4" s="1"/>
    </row>
    <row r="5" spans="1:14" x14ac:dyDescent="0.25">
      <c r="D5" s="1"/>
      <c r="E5" s="1"/>
      <c r="F5" s="1"/>
      <c r="G5" s="1"/>
      <c r="H5" s="1"/>
      <c r="I5" s="1"/>
    </row>
    <row r="11" spans="1:14" ht="18.75" x14ac:dyDescent="0.3">
      <c r="F11" s="47">
        <v>2018</v>
      </c>
      <c r="G11" s="47" t="s">
        <v>30</v>
      </c>
    </row>
    <row r="14" spans="1:14" x14ac:dyDescent="0.25">
      <c r="A14" s="84"/>
      <c r="B14" s="90"/>
      <c r="C14" s="85"/>
      <c r="D14" s="90"/>
      <c r="E14" s="85"/>
      <c r="F14" s="90"/>
      <c r="G14" s="85"/>
      <c r="H14" s="90"/>
      <c r="I14" s="85"/>
      <c r="J14" s="90"/>
      <c r="K14" s="85"/>
      <c r="L14" s="90"/>
      <c r="M14" s="85"/>
      <c r="N14" s="90"/>
    </row>
    <row r="15" spans="1:14" x14ac:dyDescent="0.25">
      <c r="A15" s="86" t="s">
        <v>3</v>
      </c>
      <c r="B15" s="91" t="s">
        <v>0</v>
      </c>
      <c r="C15" s="87" t="s">
        <v>1</v>
      </c>
      <c r="D15" s="91" t="s">
        <v>2</v>
      </c>
      <c r="E15" s="87" t="s">
        <v>15</v>
      </c>
      <c r="F15" s="91" t="s">
        <v>16</v>
      </c>
      <c r="G15" s="87" t="s">
        <v>23</v>
      </c>
      <c r="H15" s="91" t="s">
        <v>17</v>
      </c>
      <c r="I15" s="87" t="s">
        <v>18</v>
      </c>
      <c r="J15" s="91" t="s">
        <v>19</v>
      </c>
      <c r="K15" s="87" t="s">
        <v>20</v>
      </c>
      <c r="L15" s="91" t="s">
        <v>21</v>
      </c>
      <c r="M15" s="87" t="s">
        <v>22</v>
      </c>
      <c r="N15" s="91" t="s">
        <v>6</v>
      </c>
    </row>
    <row r="16" spans="1:14" x14ac:dyDescent="0.25">
      <c r="A16" s="88"/>
      <c r="B16" s="91"/>
      <c r="C16" s="87"/>
      <c r="D16" s="91"/>
      <c r="E16" s="87"/>
      <c r="F16" s="91"/>
      <c r="G16" s="87"/>
      <c r="H16" s="91"/>
      <c r="I16" s="87"/>
      <c r="J16" s="91"/>
      <c r="K16" s="87"/>
      <c r="L16" s="91"/>
      <c r="M16" s="87"/>
      <c r="N16" s="91"/>
    </row>
    <row r="17" spans="1:16" x14ac:dyDescent="0.25">
      <c r="A17" s="8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6" x14ac:dyDescent="0.25">
      <c r="A18" s="83" t="s">
        <v>9</v>
      </c>
      <c r="B18" s="42">
        <v>18442</v>
      </c>
      <c r="C18" s="42">
        <v>6700</v>
      </c>
      <c r="D18" s="42">
        <v>20805</v>
      </c>
      <c r="E18" s="42">
        <v>23777</v>
      </c>
      <c r="F18" s="42">
        <v>25784</v>
      </c>
      <c r="G18" s="42">
        <v>42395</v>
      </c>
      <c r="H18" s="42">
        <v>41599</v>
      </c>
      <c r="I18" s="42">
        <v>34166</v>
      </c>
      <c r="J18" s="42">
        <v>4430</v>
      </c>
      <c r="K18" s="42">
        <v>6121</v>
      </c>
      <c r="L18" s="42">
        <v>19555</v>
      </c>
      <c r="M18" s="42">
        <v>33264</v>
      </c>
      <c r="N18" s="42">
        <v>277038</v>
      </c>
      <c r="O18" t="s">
        <v>63</v>
      </c>
    </row>
    <row r="19" spans="1:16" x14ac:dyDescent="0.25">
      <c r="A19" s="83" t="s">
        <v>10</v>
      </c>
      <c r="B19" s="42">
        <v>137092</v>
      </c>
      <c r="C19" s="42">
        <v>158863</v>
      </c>
      <c r="D19" s="42">
        <v>159251</v>
      </c>
      <c r="E19" s="42">
        <v>154609</v>
      </c>
      <c r="F19" s="42">
        <v>176194</v>
      </c>
      <c r="G19" s="42">
        <v>145778</v>
      </c>
      <c r="H19" s="42">
        <v>56127</v>
      </c>
      <c r="I19" s="42">
        <v>148855</v>
      </c>
      <c r="J19" s="42">
        <v>160470</v>
      </c>
      <c r="K19" s="42">
        <v>57378</v>
      </c>
      <c r="L19" s="42">
        <v>134922</v>
      </c>
      <c r="M19" s="42">
        <v>107390</v>
      </c>
      <c r="N19" s="42">
        <v>1596929</v>
      </c>
      <c r="O19" t="s">
        <v>64</v>
      </c>
    </row>
    <row r="20" spans="1:16" x14ac:dyDescent="0.25">
      <c r="A20" s="8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6" x14ac:dyDescent="0.25">
      <c r="A21" s="83" t="s">
        <v>5</v>
      </c>
      <c r="B21" s="42">
        <v>158144</v>
      </c>
      <c r="C21" s="42">
        <v>154210</v>
      </c>
      <c r="D21" s="42">
        <v>164427</v>
      </c>
      <c r="E21" s="42">
        <v>179378</v>
      </c>
      <c r="F21" s="42">
        <v>181563</v>
      </c>
      <c r="G21" s="42">
        <v>193479</v>
      </c>
      <c r="H21" s="42">
        <v>290810</v>
      </c>
      <c r="I21" s="42">
        <v>269180</v>
      </c>
      <c r="J21" s="42">
        <v>159136</v>
      </c>
      <c r="K21" s="42">
        <v>283573</v>
      </c>
      <c r="L21" s="42">
        <v>172848</v>
      </c>
      <c r="M21" s="42">
        <v>235249</v>
      </c>
      <c r="N21" s="42">
        <v>2441997</v>
      </c>
    </row>
    <row r="22" spans="1:16" x14ac:dyDescent="0.25">
      <c r="A22" s="93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6" x14ac:dyDescent="0.25">
      <c r="A23" s="93" t="s">
        <v>39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>
        <v>519876</v>
      </c>
      <c r="N23" s="42">
        <f>SUM(M23)</f>
        <v>519876</v>
      </c>
    </row>
    <row r="24" spans="1:16" x14ac:dyDescent="0.25">
      <c r="A24" s="93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81"/>
    </row>
    <row r="25" spans="1:16" x14ac:dyDescent="0.25">
      <c r="A25" s="83"/>
      <c r="B25" s="96"/>
      <c r="C25" s="96"/>
      <c r="D25" s="97"/>
      <c r="E25" s="96"/>
      <c r="F25" s="97"/>
      <c r="G25" s="96"/>
      <c r="H25" s="97"/>
      <c r="I25" s="96"/>
      <c r="J25" s="97"/>
      <c r="K25" s="96"/>
      <c r="L25" s="97"/>
      <c r="M25" s="96"/>
      <c r="N25" s="98"/>
    </row>
    <row r="26" spans="1:16" ht="18.75" x14ac:dyDescent="0.3">
      <c r="A26" s="94" t="s">
        <v>12</v>
      </c>
      <c r="B26" s="118">
        <v>313678</v>
      </c>
      <c r="C26" s="99">
        <v>319773</v>
      </c>
      <c r="D26" s="97">
        <v>344483</v>
      </c>
      <c r="E26" s="99">
        <v>357764</v>
      </c>
      <c r="F26" s="97">
        <v>383541</v>
      </c>
      <c r="G26" s="99">
        <v>381652</v>
      </c>
      <c r="H26" s="97">
        <v>388536</v>
      </c>
      <c r="I26" s="99">
        <v>452201</v>
      </c>
      <c r="J26" s="97">
        <v>324036</v>
      </c>
      <c r="K26" s="99">
        <v>347072</v>
      </c>
      <c r="L26" s="97">
        <v>327325</v>
      </c>
      <c r="M26" s="99">
        <f>SUM(M18:M25)</f>
        <v>895779</v>
      </c>
      <c r="N26" s="100">
        <v>4785564</v>
      </c>
      <c r="P26" s="119">
        <f>N26</f>
        <v>4785564</v>
      </c>
    </row>
    <row r="27" spans="1:16" x14ac:dyDescent="0.25">
      <c r="A27" s="95"/>
      <c r="B27" s="101"/>
      <c r="C27" s="101"/>
      <c r="D27" s="102"/>
      <c r="E27" s="101"/>
      <c r="F27" s="102"/>
      <c r="G27" s="101"/>
      <c r="H27" s="102"/>
      <c r="I27" s="101"/>
      <c r="J27" s="102"/>
      <c r="K27" s="101"/>
      <c r="L27" s="102"/>
      <c r="M27" s="101"/>
      <c r="N27" s="103"/>
    </row>
    <row r="28" spans="1:16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32" spans="1:16" ht="18.75" x14ac:dyDescent="0.3">
      <c r="F32" s="47">
        <v>2019</v>
      </c>
    </row>
    <row r="36" spans="1:14" x14ac:dyDescent="0.25">
      <c r="A36" s="86"/>
      <c r="B36" s="91"/>
      <c r="C36" s="87"/>
      <c r="D36" s="91"/>
      <c r="E36" s="87"/>
      <c r="F36" s="91"/>
      <c r="G36" s="87"/>
      <c r="H36" s="91"/>
      <c r="I36" s="87"/>
      <c r="J36" s="91"/>
      <c r="K36" s="87"/>
      <c r="L36" s="91"/>
      <c r="M36" s="87"/>
      <c r="N36" s="91"/>
    </row>
    <row r="37" spans="1:14" x14ac:dyDescent="0.25">
      <c r="A37" s="88" t="s">
        <v>3</v>
      </c>
      <c r="B37" s="92" t="s">
        <v>0</v>
      </c>
      <c r="C37" s="89" t="s">
        <v>1</v>
      </c>
      <c r="D37" s="92" t="s">
        <v>2</v>
      </c>
      <c r="E37" s="89" t="s">
        <v>15</v>
      </c>
      <c r="F37" s="92" t="s">
        <v>16</v>
      </c>
      <c r="G37" s="89" t="s">
        <v>23</v>
      </c>
      <c r="H37" s="92" t="s">
        <v>17</v>
      </c>
      <c r="I37" s="89" t="s">
        <v>18</v>
      </c>
      <c r="J37" s="92" t="s">
        <v>19</v>
      </c>
      <c r="K37" s="89" t="s">
        <v>20</v>
      </c>
      <c r="L37" s="92" t="s">
        <v>21</v>
      </c>
      <c r="M37" s="89" t="s">
        <v>22</v>
      </c>
      <c r="N37" s="92" t="s">
        <v>6</v>
      </c>
    </row>
    <row r="38" spans="1:14" x14ac:dyDescent="0.25">
      <c r="A38" s="10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x14ac:dyDescent="0.25">
      <c r="A39" s="104"/>
      <c r="B39" s="42"/>
      <c r="C39" s="42"/>
      <c r="D39" s="42"/>
      <c r="E39" s="42"/>
      <c r="F39" s="42"/>
      <c r="G39" s="77"/>
      <c r="H39" s="42"/>
      <c r="I39" s="42"/>
      <c r="J39" s="29"/>
      <c r="K39" s="42"/>
      <c r="L39" s="42"/>
      <c r="M39" s="42"/>
      <c r="N39" s="29"/>
    </row>
    <row r="40" spans="1:14" x14ac:dyDescent="0.25">
      <c r="A40" s="104" t="s">
        <v>9</v>
      </c>
      <c r="B40" s="42">
        <v>100982</v>
      </c>
      <c r="C40" s="42">
        <v>35361</v>
      </c>
      <c r="D40" s="42">
        <v>21008</v>
      </c>
      <c r="E40" s="42">
        <v>48129</v>
      </c>
      <c r="F40" s="42">
        <v>15062</v>
      </c>
      <c r="G40" s="77">
        <v>105099</v>
      </c>
      <c r="H40" s="42">
        <v>128143</v>
      </c>
      <c r="I40" s="42">
        <v>82145</v>
      </c>
      <c r="J40" s="29">
        <v>96050</v>
      </c>
      <c r="K40" s="42">
        <v>30580</v>
      </c>
      <c r="L40" s="42">
        <v>50660</v>
      </c>
      <c r="M40" s="42">
        <v>64669</v>
      </c>
      <c r="N40" s="29">
        <v>777888</v>
      </c>
    </row>
    <row r="41" spans="1:14" x14ac:dyDescent="0.25">
      <c r="A41" s="104" t="s">
        <v>10</v>
      </c>
      <c r="B41" s="42">
        <v>138312</v>
      </c>
      <c r="C41" s="42">
        <v>199509</v>
      </c>
      <c r="D41" s="42">
        <v>187962</v>
      </c>
      <c r="E41" s="42">
        <v>192966</v>
      </c>
      <c r="F41" s="42">
        <v>66877</v>
      </c>
      <c r="G41" s="77">
        <v>191887</v>
      </c>
      <c r="H41" s="42">
        <v>199859</v>
      </c>
      <c r="I41" s="42">
        <v>235254</v>
      </c>
      <c r="J41" s="29">
        <v>178672</v>
      </c>
      <c r="K41" s="42">
        <v>220483</v>
      </c>
      <c r="L41" s="42">
        <v>176772</v>
      </c>
      <c r="M41" s="42">
        <v>212151</v>
      </c>
      <c r="N41" s="29">
        <v>2200704</v>
      </c>
    </row>
    <row r="42" spans="1:14" x14ac:dyDescent="0.25">
      <c r="A42" s="104" t="s">
        <v>4</v>
      </c>
      <c r="B42" s="42"/>
      <c r="C42" s="42">
        <v>7560</v>
      </c>
      <c r="D42" s="42"/>
      <c r="E42" s="42"/>
      <c r="F42" s="42"/>
      <c r="G42" s="77" t="s">
        <v>14</v>
      </c>
      <c r="H42" s="42"/>
      <c r="I42" s="42"/>
      <c r="J42" s="29"/>
      <c r="K42" s="42" t="s">
        <v>14</v>
      </c>
      <c r="L42" s="42"/>
      <c r="M42" s="42"/>
      <c r="N42" s="29">
        <v>7560</v>
      </c>
    </row>
    <row r="43" spans="1:14" x14ac:dyDescent="0.25">
      <c r="A43" s="104" t="s">
        <v>28</v>
      </c>
      <c r="B43" s="42"/>
      <c r="C43" s="42">
        <v>0</v>
      </c>
      <c r="D43" s="42"/>
      <c r="E43" s="42"/>
      <c r="F43" s="42"/>
      <c r="G43" s="77"/>
      <c r="H43" s="42"/>
      <c r="I43" s="42"/>
      <c r="J43" s="29"/>
      <c r="K43" s="42">
        <v>7892</v>
      </c>
      <c r="L43" s="42"/>
      <c r="M43" s="42"/>
      <c r="N43" s="29">
        <v>7892</v>
      </c>
    </row>
    <row r="44" spans="1:14" x14ac:dyDescent="0.25">
      <c r="A44" s="104"/>
      <c r="B44" s="42"/>
      <c r="C44" s="42"/>
      <c r="D44" s="42"/>
      <c r="E44" s="42"/>
      <c r="F44" s="42"/>
      <c r="G44" s="77"/>
      <c r="H44" s="42"/>
      <c r="I44" s="42"/>
      <c r="J44" s="29"/>
      <c r="K44" s="42"/>
      <c r="L44" s="42"/>
      <c r="M44" s="42"/>
      <c r="N44" s="29"/>
    </row>
    <row r="45" spans="1:14" x14ac:dyDescent="0.25">
      <c r="A45" s="104" t="s">
        <v>5</v>
      </c>
      <c r="B45" s="42">
        <v>94538</v>
      </c>
      <c r="C45" s="42">
        <v>86735</v>
      </c>
      <c r="D45" s="42">
        <v>112488</v>
      </c>
      <c r="E45" s="42">
        <v>181973</v>
      </c>
      <c r="F45" s="42">
        <v>53082</v>
      </c>
      <c r="G45" s="77">
        <v>98804</v>
      </c>
      <c r="H45" s="42">
        <v>128320</v>
      </c>
      <c r="I45" s="42">
        <v>166270</v>
      </c>
      <c r="J45" s="29">
        <v>143496</v>
      </c>
      <c r="K45" s="29">
        <v>110188</v>
      </c>
      <c r="L45" s="42">
        <v>128090</v>
      </c>
      <c r="M45" s="42">
        <v>162709</v>
      </c>
      <c r="N45" s="29">
        <v>1466693</v>
      </c>
    </row>
    <row r="46" spans="1:14" x14ac:dyDescent="0.25">
      <c r="A46" s="41"/>
      <c r="B46" s="42"/>
      <c r="C46" s="42"/>
      <c r="D46" s="42"/>
      <c r="E46" s="42"/>
      <c r="F46" s="42"/>
      <c r="G46" s="77"/>
      <c r="H46" s="42"/>
      <c r="I46" s="42"/>
      <c r="J46" s="29"/>
      <c r="K46" s="42"/>
      <c r="L46" s="42"/>
      <c r="M46" s="42"/>
      <c r="N46" s="29">
        <f>SUM(N40:N45)</f>
        <v>4460737</v>
      </c>
    </row>
    <row r="47" spans="1:14" x14ac:dyDescent="0.25">
      <c r="A47" s="41" t="s">
        <v>39</v>
      </c>
      <c r="B47" s="42"/>
      <c r="C47" s="42"/>
      <c r="D47" s="42"/>
      <c r="E47" s="42">
        <v>246824</v>
      </c>
      <c r="F47" s="42">
        <v>61706</v>
      </c>
      <c r="G47" s="77"/>
      <c r="H47" s="42"/>
      <c r="I47" s="42"/>
      <c r="J47" s="29"/>
      <c r="K47" s="42"/>
      <c r="L47" s="42"/>
      <c r="M47" s="42">
        <v>431943</v>
      </c>
      <c r="N47" s="29">
        <v>740473</v>
      </c>
    </row>
    <row r="48" spans="1:14" x14ac:dyDescent="0.25">
      <c r="A48" s="105"/>
      <c r="B48" s="42"/>
      <c r="C48" s="42"/>
      <c r="D48" s="42"/>
      <c r="E48" s="42" t="s">
        <v>14</v>
      </c>
      <c r="F48" s="42"/>
      <c r="G48" s="44"/>
      <c r="H48" s="42"/>
      <c r="I48" s="42"/>
      <c r="J48" s="29"/>
      <c r="K48" s="42"/>
      <c r="L48" s="42"/>
      <c r="M48" s="42"/>
      <c r="N48" s="29"/>
    </row>
    <row r="49" spans="1:16" x14ac:dyDescent="0.25">
      <c r="A49" s="176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</row>
    <row r="50" spans="1:16" ht="18.75" x14ac:dyDescent="0.3">
      <c r="A50" s="174" t="s">
        <v>41</v>
      </c>
      <c r="B50" s="175">
        <v>333832</v>
      </c>
      <c r="C50" s="175">
        <v>329165</v>
      </c>
      <c r="D50" s="175">
        <v>321458</v>
      </c>
      <c r="E50" s="175">
        <v>669892</v>
      </c>
      <c r="F50" s="175">
        <v>196727</v>
      </c>
      <c r="G50" s="175">
        <v>395790</v>
      </c>
      <c r="H50" s="175">
        <v>456322</v>
      </c>
      <c r="I50" s="175">
        <v>483669</v>
      </c>
      <c r="J50" s="175">
        <v>418218</v>
      </c>
      <c r="K50" s="175">
        <v>369143</v>
      </c>
      <c r="L50" s="175">
        <v>355522</v>
      </c>
      <c r="M50" s="175">
        <v>871472</v>
      </c>
      <c r="N50" s="175">
        <v>5201210</v>
      </c>
      <c r="P50" s="120">
        <f>N50</f>
        <v>5201210</v>
      </c>
    </row>
    <row r="54" spans="1:16" ht="15.75" thickBot="1" x14ac:dyDescent="0.3"/>
    <row r="55" spans="1:16" x14ac:dyDescent="0.25">
      <c r="I55" s="107"/>
      <c r="J55" s="108"/>
      <c r="K55" s="108"/>
      <c r="L55" s="108"/>
      <c r="M55" s="108"/>
      <c r="N55" s="108"/>
      <c r="O55" s="108"/>
      <c r="P55" s="109"/>
    </row>
    <row r="56" spans="1:16" x14ac:dyDescent="0.25">
      <c r="I56" s="110" t="s">
        <v>42</v>
      </c>
      <c r="J56" s="111"/>
      <c r="K56" s="111"/>
      <c r="L56" s="111"/>
      <c r="M56" s="111"/>
      <c r="N56" s="111"/>
      <c r="O56" s="111"/>
      <c r="P56" s="112">
        <f>-P26+P50</f>
        <v>415646</v>
      </c>
    </row>
    <row r="57" spans="1:16" x14ac:dyDescent="0.25">
      <c r="I57" s="110"/>
      <c r="J57" s="111"/>
      <c r="K57" s="111"/>
      <c r="L57" s="111"/>
      <c r="M57" s="111"/>
      <c r="N57" s="111"/>
      <c r="O57" s="111"/>
      <c r="P57" s="113"/>
    </row>
    <row r="58" spans="1:16" ht="15.75" thickBot="1" x14ac:dyDescent="0.3">
      <c r="I58" s="114"/>
      <c r="J58" s="115"/>
      <c r="K58" s="115"/>
      <c r="L58" s="115"/>
      <c r="M58" s="115"/>
      <c r="N58" s="115"/>
      <c r="O58" s="115"/>
      <c r="P58" s="116"/>
    </row>
  </sheetData>
  <sortState xmlns:xlrd2="http://schemas.microsoft.com/office/spreadsheetml/2017/richdata2" ref="M23:N23">
    <sortCondition sortBy="cellColor" ref="M23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R64"/>
  <sheetViews>
    <sheetView topLeftCell="A40" zoomScale="69" zoomScaleNormal="69" workbookViewId="0">
      <selection activeCell="A65" sqref="A65"/>
    </sheetView>
  </sheetViews>
  <sheetFormatPr baseColWidth="10" defaultRowHeight="15" x14ac:dyDescent="0.25"/>
  <cols>
    <col min="1" max="1" width="15" customWidth="1"/>
    <col min="14" max="14" width="12.7109375" bestFit="1" customWidth="1"/>
    <col min="16" max="16" width="12.7109375" bestFit="1" customWidth="1"/>
    <col min="17" max="17" width="14.85546875" bestFit="1" customWidth="1"/>
  </cols>
  <sheetData>
    <row r="3" spans="3:8" ht="18.75" x14ac:dyDescent="0.3">
      <c r="D3" s="47" t="s">
        <v>31</v>
      </c>
      <c r="E3" s="47"/>
      <c r="F3" s="47"/>
      <c r="G3" s="47"/>
      <c r="H3" s="47"/>
    </row>
    <row r="4" spans="3:8" ht="18.75" x14ac:dyDescent="0.3">
      <c r="D4" s="47"/>
      <c r="E4" s="47"/>
      <c r="F4" s="47"/>
      <c r="G4" s="47"/>
      <c r="H4" s="47"/>
    </row>
    <row r="5" spans="3:8" ht="18.75" x14ac:dyDescent="0.3">
      <c r="D5" s="47"/>
      <c r="E5" s="47" t="s">
        <v>32</v>
      </c>
      <c r="F5" s="47"/>
      <c r="G5" s="47"/>
      <c r="H5" s="47"/>
    </row>
    <row r="6" spans="3:8" ht="18.75" x14ac:dyDescent="0.3">
      <c r="D6" s="47"/>
      <c r="E6" s="47"/>
      <c r="F6" s="47"/>
      <c r="G6" s="47"/>
      <c r="H6" s="47"/>
    </row>
    <row r="7" spans="3:8" ht="18.75" x14ac:dyDescent="0.3">
      <c r="D7" s="47"/>
      <c r="E7" s="47"/>
      <c r="F7" s="47"/>
      <c r="G7" s="47"/>
      <c r="H7" s="47"/>
    </row>
    <row r="8" spans="3:8" ht="18.75" x14ac:dyDescent="0.3">
      <c r="D8" s="47"/>
      <c r="E8" s="47"/>
      <c r="F8" s="47"/>
      <c r="G8" s="47"/>
      <c r="H8" s="47"/>
    </row>
    <row r="13" spans="3:8" ht="18.75" x14ac:dyDescent="0.3">
      <c r="C13" s="10">
        <v>2017</v>
      </c>
      <c r="D13" s="10" t="s">
        <v>30</v>
      </c>
    </row>
    <row r="17" spans="1:17" x14ac:dyDescent="0.25">
      <c r="A17" s="48"/>
      <c r="B17" s="57"/>
      <c r="C17" s="49"/>
      <c r="D17" s="57"/>
      <c r="E17" s="49"/>
      <c r="F17" s="57"/>
      <c r="G17" s="49"/>
      <c r="H17" s="57"/>
      <c r="I17" s="49"/>
      <c r="J17" s="57"/>
      <c r="K17" s="49"/>
      <c r="L17" s="57"/>
      <c r="M17" s="57"/>
      <c r="N17" s="50"/>
    </row>
    <row r="18" spans="1:17" x14ac:dyDescent="0.25">
      <c r="A18" s="51" t="s">
        <v>3</v>
      </c>
      <c r="B18" s="58" t="s">
        <v>0</v>
      </c>
      <c r="C18" s="52" t="s">
        <v>1</v>
      </c>
      <c r="D18" s="58" t="s">
        <v>2</v>
      </c>
      <c r="E18" s="52" t="s">
        <v>15</v>
      </c>
      <c r="F18" s="58" t="s">
        <v>16</v>
      </c>
      <c r="G18" s="52" t="s">
        <v>23</v>
      </c>
      <c r="H18" s="58" t="s">
        <v>17</v>
      </c>
      <c r="I18" s="52" t="s">
        <v>18</v>
      </c>
      <c r="J18" s="58" t="s">
        <v>19</v>
      </c>
      <c r="K18" s="52" t="s">
        <v>20</v>
      </c>
      <c r="L18" s="58" t="s">
        <v>21</v>
      </c>
      <c r="M18" s="58" t="s">
        <v>22</v>
      </c>
      <c r="N18" s="53" t="s">
        <v>6</v>
      </c>
    </row>
    <row r="19" spans="1:17" x14ac:dyDescent="0.25">
      <c r="A19" s="54"/>
      <c r="B19" s="59"/>
      <c r="C19" s="55"/>
      <c r="D19" s="59"/>
      <c r="E19" s="55"/>
      <c r="F19" s="59"/>
      <c r="G19" s="55"/>
      <c r="H19" s="59"/>
      <c r="I19" s="55"/>
      <c r="J19" s="59"/>
      <c r="K19" s="55"/>
      <c r="L19" s="59"/>
      <c r="M19" s="59"/>
      <c r="N19" s="56"/>
    </row>
    <row r="20" spans="1:17" x14ac:dyDescent="0.25">
      <c r="A20" s="62" t="s">
        <v>9</v>
      </c>
      <c r="B20" s="42">
        <v>26179</v>
      </c>
      <c r="C20" s="42">
        <v>22988</v>
      </c>
      <c r="D20" s="42">
        <v>12829</v>
      </c>
      <c r="E20" s="42">
        <v>39938</v>
      </c>
      <c r="F20" s="42">
        <v>7462</v>
      </c>
      <c r="G20" s="42">
        <v>58190</v>
      </c>
      <c r="H20" s="42">
        <v>42965</v>
      </c>
      <c r="I20" s="42">
        <v>37930</v>
      </c>
      <c r="J20" s="42">
        <v>17443</v>
      </c>
      <c r="K20" s="42">
        <v>10288</v>
      </c>
      <c r="L20" s="42">
        <v>26409</v>
      </c>
      <c r="M20" s="42">
        <v>44640</v>
      </c>
      <c r="N20" s="42">
        <f>SUM(B20:M20)</f>
        <v>347261</v>
      </c>
      <c r="O20" s="60"/>
      <c r="P20" s="60"/>
      <c r="Q20" s="60"/>
    </row>
    <row r="21" spans="1:17" x14ac:dyDescent="0.25">
      <c r="A21" s="62" t="s">
        <v>10</v>
      </c>
      <c r="B21" s="42">
        <v>113919</v>
      </c>
      <c r="C21" s="42">
        <v>83868</v>
      </c>
      <c r="D21" s="42">
        <v>108631</v>
      </c>
      <c r="E21" s="42">
        <v>178697</v>
      </c>
      <c r="F21" s="42">
        <v>113012</v>
      </c>
      <c r="G21" s="42">
        <v>144358</v>
      </c>
      <c r="H21" s="42">
        <v>41240</v>
      </c>
      <c r="I21" s="42">
        <v>109693</v>
      </c>
      <c r="J21" s="42">
        <v>174641</v>
      </c>
      <c r="K21" s="42">
        <v>124009</v>
      </c>
      <c r="L21" s="42">
        <v>146418</v>
      </c>
      <c r="M21" s="42">
        <v>176358</v>
      </c>
      <c r="N21" s="42">
        <f>SUM(B21:M21)</f>
        <v>1514844</v>
      </c>
      <c r="O21" s="60"/>
      <c r="P21" s="60"/>
      <c r="Q21" s="60"/>
    </row>
    <row r="22" spans="1:17" x14ac:dyDescent="0.25">
      <c r="A22" s="62" t="s">
        <v>4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0"/>
      <c r="P22" s="60"/>
      <c r="Q22" s="60"/>
    </row>
    <row r="23" spans="1:17" x14ac:dyDescent="0.25">
      <c r="A23" s="62" t="s">
        <v>11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0"/>
      <c r="P23" s="60"/>
      <c r="Q23" s="60"/>
    </row>
    <row r="24" spans="1:17" x14ac:dyDescent="0.25">
      <c r="A24" s="62" t="s">
        <v>24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0"/>
      <c r="P24" s="60"/>
      <c r="Q24" s="60"/>
    </row>
    <row r="25" spans="1:17" x14ac:dyDescent="0.25">
      <c r="A25" s="62" t="s">
        <v>25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0"/>
      <c r="P25" s="60"/>
      <c r="Q25" s="60"/>
    </row>
    <row r="26" spans="1:17" x14ac:dyDescent="0.25">
      <c r="A26" s="62" t="s">
        <v>26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0"/>
      <c r="P26" s="60"/>
      <c r="Q26" s="60"/>
    </row>
    <row r="27" spans="1:17" x14ac:dyDescent="0.25">
      <c r="A27" s="62" t="s">
        <v>28</v>
      </c>
      <c r="B27" s="42"/>
      <c r="C27" s="42"/>
      <c r="D27" s="42">
        <v>19309</v>
      </c>
      <c r="E27" s="42"/>
      <c r="F27" s="42"/>
      <c r="G27" s="42"/>
      <c r="H27" s="42"/>
      <c r="I27" s="42"/>
      <c r="J27" s="42"/>
      <c r="K27" s="42"/>
      <c r="L27" s="42"/>
      <c r="M27" s="42"/>
      <c r="N27" s="42">
        <f>SUM(D27:M27)</f>
        <v>19309</v>
      </c>
      <c r="O27" s="60"/>
      <c r="P27" s="60"/>
      <c r="Q27" s="60"/>
    </row>
    <row r="28" spans="1:17" x14ac:dyDescent="0.25">
      <c r="A28" s="62" t="s">
        <v>5</v>
      </c>
      <c r="B28" s="42">
        <v>135288</v>
      </c>
      <c r="C28" s="42">
        <v>180853</v>
      </c>
      <c r="D28" s="42">
        <v>166996</v>
      </c>
      <c r="E28" s="42">
        <v>110498</v>
      </c>
      <c r="F28" s="42">
        <v>100760</v>
      </c>
      <c r="G28" s="42">
        <v>161383</v>
      </c>
      <c r="H28" s="42">
        <v>235914</v>
      </c>
      <c r="I28" s="42">
        <v>272750</v>
      </c>
      <c r="J28" s="42">
        <v>212700</v>
      </c>
      <c r="K28" s="42">
        <v>211424</v>
      </c>
      <c r="L28" s="42">
        <v>170071</v>
      </c>
      <c r="M28" s="42">
        <v>226801</v>
      </c>
      <c r="N28" s="42">
        <f>SUM(B28:M28)</f>
        <v>2185438</v>
      </c>
      <c r="O28" s="60"/>
      <c r="P28" s="60"/>
      <c r="Q28" s="60"/>
    </row>
    <row r="29" spans="1:17" x14ac:dyDescent="0.25">
      <c r="A29" s="63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60"/>
      <c r="P29" s="60"/>
      <c r="Q29" s="60"/>
    </row>
    <row r="30" spans="1:17" x14ac:dyDescent="0.25">
      <c r="A30" s="9" t="s">
        <v>38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>
        <v>585849</v>
      </c>
      <c r="N30" s="42">
        <f>SUM(M30)</f>
        <v>585849</v>
      </c>
      <c r="O30" s="60"/>
      <c r="P30" s="60"/>
      <c r="Q30" s="60"/>
    </row>
    <row r="31" spans="1:17" ht="18.75" x14ac:dyDescent="0.3">
      <c r="A31" s="63" t="s">
        <v>12</v>
      </c>
      <c r="B31" s="44">
        <f t="shared" ref="B31:N31" si="0">SUM(B20:B30)</f>
        <v>275386</v>
      </c>
      <c r="C31" s="44">
        <f t="shared" si="0"/>
        <v>287709</v>
      </c>
      <c r="D31" s="44">
        <f t="shared" si="0"/>
        <v>307765</v>
      </c>
      <c r="E31" s="44">
        <f t="shared" si="0"/>
        <v>329133</v>
      </c>
      <c r="F31" s="44">
        <f t="shared" si="0"/>
        <v>221234</v>
      </c>
      <c r="G31" s="44">
        <f t="shared" si="0"/>
        <v>363931</v>
      </c>
      <c r="H31" s="44">
        <f t="shared" si="0"/>
        <v>320119</v>
      </c>
      <c r="I31" s="44">
        <f t="shared" si="0"/>
        <v>420373</v>
      </c>
      <c r="J31" s="44">
        <f t="shared" si="0"/>
        <v>404784</v>
      </c>
      <c r="K31" s="44">
        <f t="shared" si="0"/>
        <v>345721</v>
      </c>
      <c r="L31" s="44">
        <f t="shared" si="0"/>
        <v>342898</v>
      </c>
      <c r="M31" s="44">
        <f t="shared" si="0"/>
        <v>1033648</v>
      </c>
      <c r="N31" s="64">
        <f t="shared" si="0"/>
        <v>4652701</v>
      </c>
      <c r="O31" s="60"/>
      <c r="P31" s="60"/>
      <c r="Q31" s="60"/>
    </row>
    <row r="32" spans="1:17" ht="18.75" x14ac:dyDescent="0.3">
      <c r="M32" s="60"/>
      <c r="Q32" s="76">
        <f>N31</f>
        <v>4652701</v>
      </c>
    </row>
    <row r="36" spans="1:18" ht="18.75" x14ac:dyDescent="0.3">
      <c r="F36" s="10">
        <v>2018</v>
      </c>
      <c r="G36" s="10" t="s">
        <v>30</v>
      </c>
    </row>
    <row r="39" spans="1:18" x14ac:dyDescent="0.25">
      <c r="A39" s="48"/>
      <c r="B39" s="57"/>
      <c r="C39" s="49"/>
      <c r="D39" s="57"/>
      <c r="E39" s="49"/>
      <c r="F39" s="57"/>
      <c r="G39" s="49"/>
      <c r="H39" s="57"/>
      <c r="I39" s="49"/>
      <c r="J39" s="57"/>
      <c r="K39" s="49"/>
      <c r="L39" s="57"/>
      <c r="M39" s="57"/>
      <c r="N39" s="50"/>
    </row>
    <row r="40" spans="1:18" x14ac:dyDescent="0.25">
      <c r="A40" s="51" t="s">
        <v>3</v>
      </c>
      <c r="B40" s="58" t="s">
        <v>0</v>
      </c>
      <c r="C40" s="52" t="s">
        <v>1</v>
      </c>
      <c r="D40" s="58" t="s">
        <v>2</v>
      </c>
      <c r="E40" s="52" t="s">
        <v>15</v>
      </c>
      <c r="F40" s="58" t="s">
        <v>16</v>
      </c>
      <c r="G40" s="52" t="s">
        <v>23</v>
      </c>
      <c r="H40" s="58" t="s">
        <v>17</v>
      </c>
      <c r="I40" s="52" t="s">
        <v>18</v>
      </c>
      <c r="J40" s="58" t="s">
        <v>19</v>
      </c>
      <c r="K40" s="52" t="s">
        <v>20</v>
      </c>
      <c r="L40" s="59" t="s">
        <v>21</v>
      </c>
      <c r="M40" s="58" t="s">
        <v>22</v>
      </c>
      <c r="N40" s="53" t="s">
        <v>6</v>
      </c>
    </row>
    <row r="41" spans="1:18" x14ac:dyDescent="0.25">
      <c r="A41" s="54"/>
      <c r="B41" s="59"/>
      <c r="C41" s="55"/>
      <c r="D41" s="59"/>
      <c r="E41" s="55"/>
      <c r="F41" s="59"/>
      <c r="G41" s="55"/>
      <c r="H41" s="59"/>
      <c r="I41" s="55"/>
      <c r="J41" s="59"/>
      <c r="K41" s="55"/>
      <c r="L41" s="55"/>
      <c r="M41" s="59"/>
      <c r="N41" s="56"/>
    </row>
    <row r="42" spans="1:18" x14ac:dyDescent="0.25">
      <c r="A42" s="65" t="s">
        <v>9</v>
      </c>
      <c r="B42" s="42">
        <v>18442</v>
      </c>
      <c r="C42" s="42">
        <v>6700</v>
      </c>
      <c r="D42" s="29">
        <v>20805</v>
      </c>
      <c r="E42" s="42">
        <v>23777</v>
      </c>
      <c r="F42" s="42">
        <v>25784</v>
      </c>
      <c r="G42" s="42">
        <v>42395</v>
      </c>
      <c r="H42" s="42">
        <v>41599</v>
      </c>
      <c r="I42" s="42">
        <v>34166</v>
      </c>
      <c r="J42" s="42">
        <v>4430</v>
      </c>
      <c r="K42" s="42">
        <v>6121</v>
      </c>
      <c r="L42" s="42">
        <v>19555</v>
      </c>
      <c r="M42" s="77">
        <v>33264</v>
      </c>
      <c r="N42" s="43">
        <f>SUM(B42:M42)</f>
        <v>277038</v>
      </c>
      <c r="O42" s="60"/>
      <c r="P42" s="60"/>
      <c r="Q42" s="60"/>
      <c r="R42" s="60"/>
    </row>
    <row r="43" spans="1:18" x14ac:dyDescent="0.25">
      <c r="A43" s="65" t="s">
        <v>10</v>
      </c>
      <c r="B43" s="42">
        <v>137092</v>
      </c>
      <c r="C43" s="42">
        <v>158863</v>
      </c>
      <c r="D43" s="29">
        <v>159251</v>
      </c>
      <c r="E43" s="42">
        <v>154609</v>
      </c>
      <c r="F43" s="42">
        <v>176194</v>
      </c>
      <c r="G43" s="42">
        <v>145778</v>
      </c>
      <c r="H43" s="42">
        <v>56127</v>
      </c>
      <c r="I43" s="42">
        <v>148855</v>
      </c>
      <c r="J43" s="42">
        <v>160470</v>
      </c>
      <c r="K43" s="42">
        <v>57378</v>
      </c>
      <c r="L43" s="42">
        <v>134922</v>
      </c>
      <c r="M43" s="77">
        <v>107390</v>
      </c>
      <c r="N43" s="43">
        <f>SUM(B43:M43)</f>
        <v>1596929</v>
      </c>
      <c r="O43" s="60"/>
      <c r="P43" s="60"/>
      <c r="Q43" s="60"/>
      <c r="R43" s="60"/>
    </row>
    <row r="44" spans="1:18" x14ac:dyDescent="0.25">
      <c r="A44" s="65" t="s">
        <v>4</v>
      </c>
      <c r="B44" s="42"/>
      <c r="C44" s="42"/>
      <c r="D44" s="29"/>
      <c r="E44" s="42"/>
      <c r="F44" s="42"/>
      <c r="G44" s="42"/>
      <c r="H44" s="42"/>
      <c r="I44" s="42"/>
      <c r="J44" s="42"/>
      <c r="K44" s="42"/>
      <c r="L44" s="42"/>
      <c r="M44" s="77"/>
      <c r="N44" s="43"/>
      <c r="O44" s="60"/>
      <c r="P44" s="60"/>
      <c r="Q44" s="60"/>
      <c r="R44" s="60"/>
    </row>
    <row r="45" spans="1:18" x14ac:dyDescent="0.25">
      <c r="A45" s="65" t="s">
        <v>11</v>
      </c>
      <c r="B45" s="42"/>
      <c r="C45" s="42"/>
      <c r="D45" s="29"/>
      <c r="E45" s="42"/>
      <c r="F45" s="42"/>
      <c r="G45" s="42"/>
      <c r="H45" s="42"/>
      <c r="I45" s="42"/>
      <c r="J45" s="42"/>
      <c r="K45" s="42"/>
      <c r="L45" s="42"/>
      <c r="M45" s="77"/>
      <c r="N45" s="43"/>
      <c r="O45" s="60"/>
      <c r="P45" s="60"/>
      <c r="Q45" s="60"/>
      <c r="R45" s="60"/>
    </row>
    <row r="46" spans="1:18" x14ac:dyDescent="0.25">
      <c r="A46" s="65" t="s">
        <v>24</v>
      </c>
      <c r="B46" s="42"/>
      <c r="C46" s="42"/>
      <c r="D46" s="29"/>
      <c r="E46" s="42"/>
      <c r="F46" s="42"/>
      <c r="G46" s="42"/>
      <c r="H46" s="42"/>
      <c r="I46" s="42"/>
      <c r="J46" s="42"/>
      <c r="K46" s="42"/>
      <c r="L46" s="42"/>
      <c r="M46" s="77"/>
      <c r="N46" s="43"/>
      <c r="O46" s="60"/>
      <c r="P46" s="60"/>
      <c r="Q46" s="60"/>
      <c r="R46" s="60"/>
    </row>
    <row r="47" spans="1:18" x14ac:dyDescent="0.25">
      <c r="A47" s="65" t="s">
        <v>25</v>
      </c>
      <c r="B47" s="42"/>
      <c r="C47" s="42"/>
      <c r="D47" s="29"/>
      <c r="E47" s="42"/>
      <c r="F47" s="42"/>
      <c r="G47" s="42"/>
      <c r="H47" s="42"/>
      <c r="I47" s="42"/>
      <c r="J47" s="42"/>
      <c r="K47" s="42"/>
      <c r="L47" s="42"/>
      <c r="M47" s="77"/>
      <c r="N47" s="43"/>
      <c r="O47" s="60"/>
      <c r="P47" s="60"/>
      <c r="Q47" s="60"/>
      <c r="R47" s="60"/>
    </row>
    <row r="48" spans="1:18" x14ac:dyDescent="0.25">
      <c r="A48" s="65" t="s">
        <v>26</v>
      </c>
      <c r="B48" s="42"/>
      <c r="C48" s="42"/>
      <c r="D48" s="29"/>
      <c r="E48" s="42"/>
      <c r="F48" s="42"/>
      <c r="G48" s="42"/>
      <c r="H48" s="42"/>
      <c r="I48" s="42"/>
      <c r="J48" s="42"/>
      <c r="K48" s="42"/>
      <c r="L48" s="42"/>
      <c r="M48" s="77"/>
      <c r="N48" s="43"/>
      <c r="O48" s="60"/>
      <c r="P48" s="60"/>
      <c r="Q48" s="60"/>
      <c r="R48" s="60"/>
    </row>
    <row r="49" spans="1:18" x14ac:dyDescent="0.25">
      <c r="A49" s="65" t="s">
        <v>28</v>
      </c>
      <c r="B49" s="42"/>
      <c r="C49" s="42"/>
      <c r="D49" s="29"/>
      <c r="E49" s="42"/>
      <c r="F49" s="42"/>
      <c r="G49" s="42"/>
      <c r="H49" s="42"/>
      <c r="I49" s="42"/>
      <c r="J49" s="42"/>
      <c r="K49" s="42"/>
      <c r="L49" s="42"/>
      <c r="M49" s="77"/>
      <c r="N49" s="43"/>
      <c r="O49" s="60"/>
      <c r="P49" s="60"/>
      <c r="Q49" s="60"/>
      <c r="R49" s="60"/>
    </row>
    <row r="50" spans="1:18" x14ac:dyDescent="0.25">
      <c r="A50" s="65" t="s">
        <v>5</v>
      </c>
      <c r="B50" s="42">
        <v>158144</v>
      </c>
      <c r="C50" s="42">
        <v>154210</v>
      </c>
      <c r="D50" s="29">
        <v>164427</v>
      </c>
      <c r="E50" s="42">
        <v>179378</v>
      </c>
      <c r="F50" s="42">
        <v>181563</v>
      </c>
      <c r="G50" s="42">
        <v>193479</v>
      </c>
      <c r="H50" s="42">
        <v>290810</v>
      </c>
      <c r="I50" s="42">
        <v>269180</v>
      </c>
      <c r="J50" s="42">
        <v>159136</v>
      </c>
      <c r="K50" s="42">
        <v>283573</v>
      </c>
      <c r="L50" s="42">
        <v>172848</v>
      </c>
      <c r="M50" s="77">
        <v>235249</v>
      </c>
      <c r="N50" s="43">
        <f>SUM(B50:M50)</f>
        <v>2441997</v>
      </c>
      <c r="O50" s="60"/>
      <c r="P50" s="60"/>
      <c r="Q50" s="60"/>
      <c r="R50" s="60"/>
    </row>
    <row r="51" spans="1:18" x14ac:dyDescent="0.25">
      <c r="A51" s="63"/>
      <c r="B51" s="42"/>
      <c r="C51" s="42"/>
      <c r="D51" s="29"/>
      <c r="E51" s="42"/>
      <c r="F51" s="42"/>
      <c r="G51" s="42"/>
      <c r="H51" s="42"/>
      <c r="I51" s="42"/>
      <c r="J51" s="42"/>
      <c r="K51" s="42"/>
      <c r="L51" s="42"/>
      <c r="M51" s="77"/>
      <c r="N51" s="43"/>
      <c r="O51" s="60"/>
      <c r="P51" s="60"/>
      <c r="Q51" s="60"/>
      <c r="R51" s="60"/>
    </row>
    <row r="52" spans="1:18" x14ac:dyDescent="0.25">
      <c r="A52" s="9" t="s">
        <v>39</v>
      </c>
      <c r="B52" s="42"/>
      <c r="C52" s="42"/>
      <c r="D52" s="29"/>
      <c r="E52" s="42"/>
      <c r="F52" s="42"/>
      <c r="G52" s="42"/>
      <c r="H52" s="42"/>
      <c r="I52" s="42"/>
      <c r="J52" s="42"/>
      <c r="K52" s="42"/>
      <c r="L52" s="42"/>
      <c r="M52" s="29">
        <v>519876</v>
      </c>
      <c r="N52" s="43">
        <f>SUM(J52:M52)</f>
        <v>519876</v>
      </c>
      <c r="O52" s="60"/>
      <c r="P52" s="60"/>
      <c r="Q52" s="60"/>
      <c r="R52" s="60"/>
    </row>
    <row r="53" spans="1:18" x14ac:dyDescent="0.25">
      <c r="A53" s="63"/>
      <c r="B53" s="42"/>
      <c r="C53" s="42"/>
      <c r="D53" s="29"/>
      <c r="E53" s="42"/>
      <c r="F53" s="42"/>
      <c r="G53" s="42"/>
      <c r="H53" s="42"/>
      <c r="I53" s="42"/>
      <c r="J53" s="42"/>
      <c r="K53" s="42"/>
      <c r="L53" s="42"/>
      <c r="M53" s="44"/>
      <c r="N53" s="43"/>
      <c r="O53" s="60"/>
      <c r="P53" s="60"/>
      <c r="Q53" s="60"/>
      <c r="R53" s="60"/>
    </row>
    <row r="54" spans="1:18" x14ac:dyDescent="0.25">
      <c r="A54" s="63"/>
      <c r="B54" s="42"/>
      <c r="C54" s="42"/>
      <c r="D54" s="44"/>
      <c r="E54" s="42"/>
      <c r="F54" s="42"/>
      <c r="G54" s="42"/>
      <c r="H54" s="42"/>
      <c r="I54" s="42"/>
      <c r="J54" s="42"/>
      <c r="K54" s="42"/>
      <c r="L54" s="42"/>
      <c r="M54" s="44"/>
      <c r="N54" s="43"/>
      <c r="O54" s="60"/>
      <c r="P54" s="60"/>
      <c r="Q54" s="60"/>
      <c r="R54" s="60"/>
    </row>
    <row r="55" spans="1:18" ht="18.75" x14ac:dyDescent="0.3">
      <c r="A55" s="41" t="s">
        <v>12</v>
      </c>
      <c r="B55" s="44">
        <v>313678</v>
      </c>
      <c r="C55" s="44">
        <f t="shared" ref="C55:H55" si="1">SUM(C42:C54)</f>
        <v>319773</v>
      </c>
      <c r="D55" s="44">
        <f t="shared" si="1"/>
        <v>344483</v>
      </c>
      <c r="E55" s="44">
        <f t="shared" si="1"/>
        <v>357764</v>
      </c>
      <c r="F55" s="44">
        <f t="shared" si="1"/>
        <v>383541</v>
      </c>
      <c r="G55" s="44">
        <f t="shared" si="1"/>
        <v>381652</v>
      </c>
      <c r="H55" s="44">
        <f t="shared" si="1"/>
        <v>388536</v>
      </c>
      <c r="I55" s="44">
        <f>SUM(I42:I54)</f>
        <v>452201</v>
      </c>
      <c r="J55" s="44">
        <f>SUM(J42:J54)</f>
        <v>324036</v>
      </c>
      <c r="K55" s="44">
        <f>SUM(K41:K54)</f>
        <v>347072</v>
      </c>
      <c r="L55" s="44">
        <f>SUM(L42:L54)</f>
        <v>327325</v>
      </c>
      <c r="M55" s="44">
        <f>SUM(M42:M54)</f>
        <v>895779</v>
      </c>
      <c r="N55" s="69">
        <f>SUM(N42:N54)</f>
        <v>4835840</v>
      </c>
      <c r="O55" s="60"/>
      <c r="P55" s="60"/>
      <c r="Q55" s="75">
        <f>N55</f>
        <v>4835840</v>
      </c>
      <c r="R55" s="60"/>
    </row>
    <row r="56" spans="1:18" x14ac:dyDescent="0.25">
      <c r="A56" s="3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60"/>
      <c r="P56" s="60"/>
      <c r="Q56" s="60"/>
      <c r="R56" s="60"/>
    </row>
    <row r="57" spans="1:18" x14ac:dyDescent="0.25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0"/>
      <c r="P57" s="60"/>
      <c r="Q57" s="60"/>
      <c r="R57" s="60"/>
    </row>
    <row r="58" spans="1:18" ht="18.75" x14ac:dyDescent="0.3">
      <c r="B58" s="60"/>
      <c r="C58" s="60"/>
      <c r="D58" s="60"/>
      <c r="E58" s="60"/>
      <c r="F58" s="60"/>
      <c r="G58" s="60"/>
      <c r="H58" s="60"/>
      <c r="I58" s="60"/>
      <c r="J58" s="60"/>
      <c r="K58" s="68"/>
      <c r="L58" s="68"/>
      <c r="M58" s="68"/>
      <c r="N58" s="68"/>
      <c r="O58" s="68"/>
      <c r="P58" s="68"/>
      <c r="Q58" s="68"/>
      <c r="R58" s="68"/>
    </row>
    <row r="59" spans="1:18" ht="18.75" x14ac:dyDescent="0.3">
      <c r="B59" s="60"/>
      <c r="C59" s="60"/>
      <c r="D59" s="60"/>
      <c r="E59" s="60"/>
      <c r="F59" s="60"/>
      <c r="G59" s="60"/>
      <c r="H59" s="60"/>
      <c r="I59" s="60"/>
      <c r="J59" s="60"/>
      <c r="K59" s="68" t="s">
        <v>37</v>
      </c>
      <c r="L59" s="68"/>
      <c r="M59" s="68"/>
      <c r="N59" s="68"/>
      <c r="O59" s="68"/>
      <c r="P59" s="68"/>
      <c r="Q59" s="68">
        <f>-Q32+Q55</f>
        <v>183139</v>
      </c>
      <c r="R59" s="68"/>
    </row>
    <row r="60" spans="1:18" x14ac:dyDescent="0.25">
      <c r="K60" s="45"/>
      <c r="L60" s="45"/>
      <c r="M60" s="45"/>
      <c r="N60" s="45"/>
      <c r="O60" s="45"/>
      <c r="P60" s="45"/>
      <c r="Q60" s="45"/>
      <c r="R60" s="45"/>
    </row>
    <row r="64" spans="1:18" x14ac:dyDescent="0.25">
      <c r="A64" s="78" t="s">
        <v>50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80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59"/>
  <sheetViews>
    <sheetView topLeftCell="A27" zoomScale="50" zoomScaleNormal="50" workbookViewId="0">
      <selection activeCell="N53" sqref="N53:O53"/>
    </sheetView>
  </sheetViews>
  <sheetFormatPr baseColWidth="10" defaultRowHeight="15" x14ac:dyDescent="0.25"/>
  <cols>
    <col min="1" max="1" width="25.5703125" customWidth="1"/>
    <col min="2" max="2" width="10.5703125" bestFit="1" customWidth="1"/>
    <col min="3" max="4" width="14.140625" bestFit="1" customWidth="1"/>
    <col min="5" max="7" width="13.7109375" customWidth="1"/>
    <col min="8" max="8" width="13" customWidth="1"/>
    <col min="9" max="9" width="14.140625" bestFit="1" customWidth="1"/>
    <col min="11" max="11" width="12.28515625" customWidth="1"/>
    <col min="12" max="12" width="2.85546875" hidden="1" customWidth="1"/>
    <col min="13" max="13" width="18.140625" customWidth="1"/>
    <col min="14" max="14" width="13.7109375" bestFit="1" customWidth="1"/>
    <col min="15" max="15" width="17.42578125" customWidth="1"/>
    <col min="16" max="16" width="6.7109375" customWidth="1"/>
    <col min="17" max="17" width="2.85546875" customWidth="1"/>
    <col min="18" max="18" width="15.42578125" bestFit="1" customWidth="1"/>
  </cols>
  <sheetData>
    <row r="2" spans="2:10" x14ac:dyDescent="0.25">
      <c r="C2" s="12"/>
    </row>
    <row r="4" spans="2:10" x14ac:dyDescent="0.25">
      <c r="E4" s="1" t="s">
        <v>13</v>
      </c>
    </row>
    <row r="6" spans="2:10" x14ac:dyDescent="0.25">
      <c r="D6" s="1" t="s">
        <v>8</v>
      </c>
      <c r="E6" s="1"/>
      <c r="F6" s="1"/>
      <c r="G6" s="1"/>
      <c r="H6" s="1"/>
      <c r="I6" s="1"/>
      <c r="J6" s="1"/>
    </row>
    <row r="7" spans="2:10" x14ac:dyDescent="0.25">
      <c r="D7" s="1"/>
      <c r="E7" s="1"/>
      <c r="F7" s="1"/>
      <c r="G7" s="1"/>
      <c r="H7" s="1"/>
      <c r="I7" s="1"/>
      <c r="J7" s="1"/>
    </row>
    <row r="8" spans="2:10" x14ac:dyDescent="0.25">
      <c r="D8" s="1"/>
      <c r="E8" s="1" t="s">
        <v>27</v>
      </c>
      <c r="H8" s="1" t="s">
        <v>14</v>
      </c>
      <c r="I8" s="1"/>
      <c r="J8" s="1"/>
    </row>
    <row r="12" spans="2:10" ht="18.75" x14ac:dyDescent="0.3">
      <c r="B12" s="33"/>
      <c r="C12" s="10" t="s">
        <v>7</v>
      </c>
    </row>
    <row r="14" spans="2:10" ht="21" x14ac:dyDescent="0.35">
      <c r="B14" s="33"/>
      <c r="C14" s="11">
        <v>2016</v>
      </c>
    </row>
    <row r="15" spans="2:10" ht="21" x14ac:dyDescent="0.35">
      <c r="C15" s="11"/>
    </row>
    <row r="16" spans="2:10" ht="21" x14ac:dyDescent="0.35">
      <c r="C16" s="11"/>
    </row>
    <row r="17" spans="1:18" x14ac:dyDescent="0.25">
      <c r="A17" s="3"/>
      <c r="B17" s="3"/>
      <c r="C17" s="3"/>
      <c r="D17" s="3"/>
      <c r="E17" s="3"/>
      <c r="F17" s="7"/>
      <c r="G17" s="7"/>
      <c r="H17" s="3"/>
      <c r="I17" s="3"/>
      <c r="J17" s="3"/>
      <c r="K17" s="3"/>
      <c r="L17" s="14"/>
      <c r="M17" s="3"/>
      <c r="N17" s="3"/>
      <c r="O17" s="15"/>
    </row>
    <row r="18" spans="1:18" x14ac:dyDescent="0.25">
      <c r="A18" s="6" t="s">
        <v>3</v>
      </c>
      <c r="B18" s="6" t="s">
        <v>0</v>
      </c>
      <c r="C18" s="6" t="s">
        <v>1</v>
      </c>
      <c r="D18" s="6" t="s">
        <v>2</v>
      </c>
      <c r="E18" s="6" t="s">
        <v>15</v>
      </c>
      <c r="F18" s="8" t="s">
        <v>16</v>
      </c>
      <c r="G18" s="8" t="s">
        <v>23</v>
      </c>
      <c r="H18" s="6" t="s">
        <v>17</v>
      </c>
      <c r="I18" s="6" t="s">
        <v>18</v>
      </c>
      <c r="J18" s="6" t="s">
        <v>19</v>
      </c>
      <c r="K18" s="6" t="s">
        <v>20</v>
      </c>
      <c r="L18" s="14" t="s">
        <v>21</v>
      </c>
      <c r="M18" s="6" t="s">
        <v>21</v>
      </c>
      <c r="N18" s="6" t="s">
        <v>22</v>
      </c>
      <c r="O18" s="18" t="s">
        <v>6</v>
      </c>
    </row>
    <row r="19" spans="1:18" x14ac:dyDescent="0.25">
      <c r="A19" s="13"/>
      <c r="B19" s="13"/>
      <c r="C19" s="13"/>
      <c r="D19" s="13"/>
      <c r="E19" s="13"/>
      <c r="F19" s="13"/>
      <c r="G19" s="4"/>
      <c r="H19" s="13"/>
      <c r="I19" s="13"/>
      <c r="J19" s="13"/>
      <c r="K19" s="13"/>
      <c r="L19" s="13"/>
      <c r="M19" s="13"/>
      <c r="N19" s="13"/>
      <c r="O19" s="17"/>
    </row>
    <row r="20" spans="1:18" x14ac:dyDescent="0.25">
      <c r="A20" s="2" t="s">
        <v>9</v>
      </c>
      <c r="B20" s="19">
        <v>19435</v>
      </c>
      <c r="C20" s="19">
        <v>31391</v>
      </c>
      <c r="D20" s="29">
        <v>4043</v>
      </c>
      <c r="E20" s="22">
        <v>8355</v>
      </c>
      <c r="F20" s="19">
        <v>22817</v>
      </c>
      <c r="G20" s="19">
        <v>19502</v>
      </c>
      <c r="H20" s="19">
        <v>65608</v>
      </c>
      <c r="I20" s="19">
        <v>71215</v>
      </c>
      <c r="J20" s="19">
        <v>47045</v>
      </c>
      <c r="K20" s="19">
        <v>37703</v>
      </c>
      <c r="L20" s="19"/>
      <c r="M20" s="19">
        <v>30112</v>
      </c>
      <c r="N20" s="19">
        <v>32899</v>
      </c>
      <c r="O20" s="20">
        <f>SUM(B20:N20)</f>
        <v>390125</v>
      </c>
    </row>
    <row r="21" spans="1:18" x14ac:dyDescent="0.25">
      <c r="A21" s="2" t="s">
        <v>10</v>
      </c>
      <c r="B21" s="19">
        <v>140567</v>
      </c>
      <c r="C21" s="19">
        <v>135417</v>
      </c>
      <c r="D21" s="29">
        <v>95015</v>
      </c>
      <c r="E21" s="22">
        <v>172095</v>
      </c>
      <c r="F21" s="19">
        <v>91907</v>
      </c>
      <c r="G21" s="23">
        <v>83790</v>
      </c>
      <c r="H21" s="19">
        <v>136265</v>
      </c>
      <c r="I21" s="19">
        <v>159445</v>
      </c>
      <c r="J21" s="19">
        <v>136799</v>
      </c>
      <c r="K21" s="19">
        <v>129677</v>
      </c>
      <c r="L21" s="19"/>
      <c r="M21" s="19">
        <v>114325</v>
      </c>
      <c r="N21" s="19">
        <v>186546</v>
      </c>
      <c r="O21" s="20">
        <f>SUM(B21:N21)</f>
        <v>1581848</v>
      </c>
    </row>
    <row r="22" spans="1:18" x14ac:dyDescent="0.25">
      <c r="A22" s="2" t="s">
        <v>4</v>
      </c>
      <c r="B22" s="19"/>
      <c r="C22" s="19"/>
      <c r="D22" s="29"/>
      <c r="E22" s="22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1:18" x14ac:dyDescent="0.25">
      <c r="A23" s="2" t="s">
        <v>11</v>
      </c>
      <c r="B23" s="19"/>
      <c r="C23" s="19"/>
      <c r="D23" s="29"/>
      <c r="E23" s="22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1:18" x14ac:dyDescent="0.25">
      <c r="A24" s="2" t="s">
        <v>24</v>
      </c>
      <c r="B24" s="19"/>
      <c r="C24" s="19"/>
      <c r="D24" s="29"/>
      <c r="E24" s="22"/>
      <c r="F24" s="19"/>
      <c r="G24" s="19">
        <v>247</v>
      </c>
      <c r="H24" s="19">
        <v>960</v>
      </c>
      <c r="I24" s="19"/>
      <c r="J24" s="19">
        <v>1060</v>
      </c>
      <c r="K24" s="19"/>
      <c r="L24" s="19"/>
      <c r="M24" s="19"/>
      <c r="N24" s="19"/>
      <c r="O24" s="20">
        <f>SUM(C24:N24)</f>
        <v>2267</v>
      </c>
    </row>
    <row r="25" spans="1:18" x14ac:dyDescent="0.25">
      <c r="A25" s="2" t="s">
        <v>25</v>
      </c>
      <c r="B25" s="19"/>
      <c r="C25" s="19"/>
      <c r="D25" s="29"/>
      <c r="E25" s="22"/>
      <c r="F25" s="19"/>
      <c r="G25" s="19"/>
      <c r="H25" s="19"/>
      <c r="I25" s="19"/>
      <c r="J25" s="19">
        <v>2103</v>
      </c>
      <c r="K25" s="19"/>
      <c r="L25" s="19"/>
      <c r="M25" s="19"/>
      <c r="N25" s="19"/>
      <c r="O25" s="20">
        <f>SUM(J25:N25)</f>
        <v>2103</v>
      </c>
    </row>
    <row r="26" spans="1:18" x14ac:dyDescent="0.25">
      <c r="A26" s="2" t="s">
        <v>26</v>
      </c>
      <c r="B26" s="19"/>
      <c r="C26" s="19"/>
      <c r="D26" s="29"/>
      <c r="E26" s="22"/>
      <c r="F26" s="19"/>
      <c r="G26" s="19"/>
      <c r="H26" s="19"/>
      <c r="I26" s="19"/>
      <c r="J26" s="19">
        <v>19981</v>
      </c>
      <c r="K26" s="19"/>
      <c r="L26" s="19"/>
      <c r="M26" s="19"/>
      <c r="N26" s="19"/>
      <c r="O26" s="20">
        <f>SUM(J26:N26)</f>
        <v>19981</v>
      </c>
    </row>
    <row r="27" spans="1:18" x14ac:dyDescent="0.25">
      <c r="A27" s="2" t="s">
        <v>5</v>
      </c>
      <c r="B27" s="19">
        <v>99557</v>
      </c>
      <c r="C27" s="19">
        <v>97304</v>
      </c>
      <c r="D27" s="29">
        <v>136160</v>
      </c>
      <c r="E27" s="32">
        <v>180450</v>
      </c>
      <c r="F27" s="19">
        <v>132263</v>
      </c>
      <c r="G27" s="19">
        <v>137650</v>
      </c>
      <c r="H27" s="19">
        <v>141180</v>
      </c>
      <c r="I27" s="19">
        <v>147167</v>
      </c>
      <c r="J27" s="19">
        <v>115613</v>
      </c>
      <c r="K27" s="19">
        <v>138069</v>
      </c>
      <c r="L27" s="19"/>
      <c r="M27" s="19">
        <v>124480</v>
      </c>
      <c r="N27" s="19">
        <v>165693</v>
      </c>
      <c r="O27" s="20">
        <f>SUM(B27:N27)</f>
        <v>1615586</v>
      </c>
    </row>
    <row r="28" spans="1:18" x14ac:dyDescent="0.25">
      <c r="A28" s="2"/>
      <c r="B28" s="19"/>
      <c r="C28" s="19"/>
      <c r="D28" s="29"/>
      <c r="E28" s="32"/>
      <c r="F28" s="19"/>
      <c r="G28" s="19"/>
      <c r="H28" s="19"/>
      <c r="I28" s="19"/>
      <c r="J28" s="19"/>
      <c r="K28" s="19"/>
      <c r="L28" s="19"/>
      <c r="M28" s="19"/>
      <c r="N28" s="19"/>
      <c r="O28" s="20"/>
    </row>
    <row r="29" spans="1:18" x14ac:dyDescent="0.25">
      <c r="A29" s="2" t="s">
        <v>39</v>
      </c>
      <c r="B29" s="19"/>
      <c r="C29" s="19"/>
      <c r="D29" s="29"/>
      <c r="E29" s="22"/>
      <c r="F29" s="19"/>
      <c r="G29" s="19"/>
      <c r="H29" s="19"/>
      <c r="I29" s="19"/>
      <c r="J29" s="19"/>
      <c r="K29" s="19"/>
      <c r="L29" s="19"/>
      <c r="M29" s="19"/>
      <c r="N29" s="19">
        <v>468560</v>
      </c>
      <c r="O29" s="20">
        <f>SUM(N29)</f>
        <v>468560</v>
      </c>
    </row>
    <row r="30" spans="1:18" ht="23.25" x14ac:dyDescent="0.35">
      <c r="A30" s="9" t="s">
        <v>12</v>
      </c>
      <c r="B30" s="22">
        <v>259559</v>
      </c>
      <c r="C30" s="22">
        <v>264112</v>
      </c>
      <c r="D30" s="22">
        <v>235218</v>
      </c>
      <c r="E30" s="22">
        <v>360900</v>
      </c>
      <c r="F30" s="22">
        <v>246987</v>
      </c>
      <c r="G30" s="22">
        <f>SUM(G20:G29)</f>
        <v>241189</v>
      </c>
      <c r="H30" s="22">
        <f>SUM(H20:H29)</f>
        <v>344013</v>
      </c>
      <c r="I30" s="22">
        <f>SUM(I20:I29)</f>
        <v>377827</v>
      </c>
      <c r="J30" s="22">
        <f>SUM(J20:J29)</f>
        <v>322601</v>
      </c>
      <c r="K30" s="22">
        <f>SUM(K20:K29)</f>
        <v>305449</v>
      </c>
      <c r="L30" s="19"/>
      <c r="M30" s="22">
        <f>SUM(M20:M29)</f>
        <v>268917</v>
      </c>
      <c r="N30" s="22">
        <f>SUM(N20:N29)</f>
        <v>853698</v>
      </c>
      <c r="O30" s="21">
        <f>SUM(B30:N30)</f>
        <v>4080470</v>
      </c>
      <c r="P30" s="25"/>
      <c r="R30" s="46">
        <f>O30</f>
        <v>4080470</v>
      </c>
    </row>
    <row r="31" spans="1:18" x14ac:dyDescent="0.25">
      <c r="D31" s="28"/>
      <c r="E31" s="30"/>
    </row>
    <row r="36" spans="1:15" ht="21" x14ac:dyDescent="0.35">
      <c r="C36" s="11">
        <v>2017</v>
      </c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4"/>
      <c r="M40" s="3"/>
      <c r="N40" s="3"/>
      <c r="O40" s="15"/>
    </row>
    <row r="41" spans="1:15" x14ac:dyDescent="0.25">
      <c r="A41" s="5" t="s">
        <v>3</v>
      </c>
      <c r="B41" s="5" t="s">
        <v>0</v>
      </c>
      <c r="C41" s="5" t="s">
        <v>1</v>
      </c>
      <c r="D41" s="5" t="s">
        <v>2</v>
      </c>
      <c r="E41" s="5" t="s">
        <v>15</v>
      </c>
      <c r="F41" s="5" t="s">
        <v>16</v>
      </c>
      <c r="G41" s="5" t="s">
        <v>23</v>
      </c>
      <c r="H41" s="5" t="s">
        <v>17</v>
      </c>
      <c r="I41" s="5" t="s">
        <v>18</v>
      </c>
      <c r="J41" s="5" t="s">
        <v>19</v>
      </c>
      <c r="K41" s="5" t="s">
        <v>20</v>
      </c>
      <c r="L41" s="14" t="s">
        <v>21</v>
      </c>
      <c r="M41" s="5" t="s">
        <v>21</v>
      </c>
      <c r="N41" s="5" t="s">
        <v>22</v>
      </c>
      <c r="O41" s="16" t="s">
        <v>6</v>
      </c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4"/>
      <c r="M42" s="6"/>
      <c r="N42" s="6"/>
      <c r="O42" s="18"/>
    </row>
    <row r="43" spans="1:15" x14ac:dyDescent="0.25">
      <c r="A43" s="2" t="s">
        <v>9</v>
      </c>
      <c r="B43" s="19">
        <v>26179</v>
      </c>
      <c r="C43" s="19">
        <v>22988</v>
      </c>
      <c r="D43" s="19">
        <v>12829</v>
      </c>
      <c r="E43" s="19">
        <v>39938</v>
      </c>
      <c r="F43" s="19">
        <v>7462</v>
      </c>
      <c r="G43" s="19">
        <v>58190</v>
      </c>
      <c r="H43" s="19">
        <v>42965</v>
      </c>
      <c r="I43" s="19">
        <v>37930</v>
      </c>
      <c r="J43" s="19">
        <v>17443</v>
      </c>
      <c r="K43" s="19">
        <v>10288</v>
      </c>
      <c r="L43" s="19"/>
      <c r="M43" s="19">
        <v>26409</v>
      </c>
      <c r="N43" s="19">
        <v>44640</v>
      </c>
      <c r="O43" s="20">
        <f>SUM(B43:N43)</f>
        <v>347261</v>
      </c>
    </row>
    <row r="44" spans="1:15" x14ac:dyDescent="0.25">
      <c r="A44" s="2" t="s">
        <v>10</v>
      </c>
      <c r="B44" s="19">
        <v>113919</v>
      </c>
      <c r="C44" s="19">
        <v>83868</v>
      </c>
      <c r="D44" s="19">
        <v>108631</v>
      </c>
      <c r="E44" s="19">
        <v>178697</v>
      </c>
      <c r="F44" s="19">
        <v>113012</v>
      </c>
      <c r="G44" s="19">
        <v>144358</v>
      </c>
      <c r="H44" s="19">
        <v>41240</v>
      </c>
      <c r="I44" s="19">
        <v>109693</v>
      </c>
      <c r="J44" s="19">
        <v>174641</v>
      </c>
      <c r="K44" s="19">
        <v>124009</v>
      </c>
      <c r="L44" s="19"/>
      <c r="M44" s="19">
        <v>146418</v>
      </c>
      <c r="N44" s="19">
        <v>176358</v>
      </c>
      <c r="O44" s="20">
        <f>SUM(B44:N44)</f>
        <v>1514844</v>
      </c>
    </row>
    <row r="45" spans="1:15" x14ac:dyDescent="0.25">
      <c r="A45" s="2" t="s">
        <v>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0"/>
    </row>
    <row r="46" spans="1:15" x14ac:dyDescent="0.25">
      <c r="A46" s="2" t="s">
        <v>11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0"/>
    </row>
    <row r="47" spans="1:15" x14ac:dyDescent="0.25">
      <c r="A47" s="2" t="s">
        <v>24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</row>
    <row r="48" spans="1:15" x14ac:dyDescent="0.25">
      <c r="A48" s="2" t="s">
        <v>25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</row>
    <row r="49" spans="1:18" x14ac:dyDescent="0.25">
      <c r="A49" s="2" t="s">
        <v>26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</row>
    <row r="50" spans="1:18" x14ac:dyDescent="0.25">
      <c r="A50" s="2" t="s">
        <v>28</v>
      </c>
      <c r="B50" s="19"/>
      <c r="C50" s="19"/>
      <c r="D50" s="19">
        <v>19309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</row>
    <row r="51" spans="1:18" x14ac:dyDescent="0.25">
      <c r="A51" s="2" t="s">
        <v>5</v>
      </c>
      <c r="B51" s="19">
        <v>135288</v>
      </c>
      <c r="C51" s="19">
        <v>180853</v>
      </c>
      <c r="D51" s="19">
        <v>166996</v>
      </c>
      <c r="E51" s="19">
        <v>110498</v>
      </c>
      <c r="F51" s="19">
        <v>100760</v>
      </c>
      <c r="G51" s="19">
        <v>161383</v>
      </c>
      <c r="H51" s="19">
        <v>235914</v>
      </c>
      <c r="I51" s="19">
        <v>272750</v>
      </c>
      <c r="J51" s="19">
        <v>212700</v>
      </c>
      <c r="K51" s="19">
        <v>211424</v>
      </c>
      <c r="L51" s="19"/>
      <c r="M51" s="19">
        <v>170071</v>
      </c>
      <c r="N51" s="19">
        <v>226801</v>
      </c>
      <c r="O51" s="20">
        <f>SUM(B51:N51)</f>
        <v>2185438</v>
      </c>
    </row>
    <row r="52" spans="1:18" x14ac:dyDescent="0.25">
      <c r="A52" s="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</row>
    <row r="53" spans="1:18" x14ac:dyDescent="0.25">
      <c r="A53" s="2" t="s">
        <v>39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585849</v>
      </c>
      <c r="O53" s="20">
        <f>SUM(N53)</f>
        <v>585849</v>
      </c>
    </row>
    <row r="54" spans="1:18" ht="21" x14ac:dyDescent="0.35">
      <c r="A54" s="9" t="s">
        <v>12</v>
      </c>
      <c r="B54" s="22">
        <f t="shared" ref="B54:G54" si="0">SUM(B43:B53)</f>
        <v>275386</v>
      </c>
      <c r="C54" s="22">
        <f t="shared" si="0"/>
        <v>287709</v>
      </c>
      <c r="D54" s="22">
        <f t="shared" si="0"/>
        <v>307765</v>
      </c>
      <c r="E54" s="22">
        <f t="shared" si="0"/>
        <v>329133</v>
      </c>
      <c r="F54" s="22">
        <f t="shared" si="0"/>
        <v>221234</v>
      </c>
      <c r="G54" s="22">
        <f t="shared" si="0"/>
        <v>363931</v>
      </c>
      <c r="H54" s="22">
        <f>SUM(H43:H53)</f>
        <v>320119</v>
      </c>
      <c r="I54" s="22">
        <f>SUM(I43:I53)</f>
        <v>420373</v>
      </c>
      <c r="J54" s="22">
        <f>SUM(J43:J53)</f>
        <v>404784</v>
      </c>
      <c r="K54" s="22">
        <f>SUM(K43:K53)</f>
        <v>345721</v>
      </c>
      <c r="L54" s="22"/>
      <c r="M54" s="22">
        <f>SUM(M43:M53)</f>
        <v>342898</v>
      </c>
      <c r="N54" s="22">
        <f>SUM(N43:N53)</f>
        <v>1033648</v>
      </c>
      <c r="O54" s="21">
        <f>SUM(B54:N54)</f>
        <v>4652701</v>
      </c>
      <c r="Q54" s="25"/>
      <c r="R54" s="24">
        <f>O54</f>
        <v>4652701</v>
      </c>
    </row>
    <row r="55" spans="1:18" ht="21" x14ac:dyDescent="0.35">
      <c r="A55" s="35"/>
      <c r="B55" s="39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40">
        <f>SUM(B55:N55)</f>
        <v>0</v>
      </c>
      <c r="Q55" s="25"/>
      <c r="R55" s="25"/>
    </row>
    <row r="56" spans="1:18" ht="21" x14ac:dyDescent="0.35">
      <c r="A56" s="35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6"/>
      <c r="P56" s="37"/>
      <c r="Q56" s="25"/>
      <c r="R56" s="25"/>
    </row>
    <row r="59" spans="1:18" ht="21" x14ac:dyDescent="0.35">
      <c r="K59" s="26" t="s">
        <v>29</v>
      </c>
      <c r="L59" s="26"/>
      <c r="M59" s="26"/>
      <c r="N59" s="26"/>
      <c r="O59" s="26"/>
      <c r="P59" s="26"/>
      <c r="Q59" s="27" t="e">
        <f>-#REF!+Q54</f>
        <v>#REF!</v>
      </c>
      <c r="R59" s="31">
        <f>-R30+R54</f>
        <v>572231</v>
      </c>
    </row>
  </sheetData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P52"/>
  <sheetViews>
    <sheetView topLeftCell="A46" workbookViewId="0">
      <selection activeCell="O51" sqref="O51"/>
    </sheetView>
  </sheetViews>
  <sheetFormatPr baseColWidth="10" defaultRowHeight="15" x14ac:dyDescent="0.25"/>
  <cols>
    <col min="1" max="1" width="13.28515625" customWidth="1"/>
    <col min="14" max="14" width="14.140625" customWidth="1"/>
    <col min="15" max="15" width="12.7109375" bestFit="1" customWidth="1"/>
  </cols>
  <sheetData>
    <row r="5" spans="3:8" x14ac:dyDescent="0.25">
      <c r="D5" s="1"/>
      <c r="E5" s="1" t="s">
        <v>13</v>
      </c>
      <c r="F5" s="1"/>
      <c r="G5" s="1"/>
      <c r="H5" s="1"/>
    </row>
    <row r="6" spans="3:8" x14ac:dyDescent="0.25">
      <c r="D6" s="1"/>
      <c r="E6" s="1"/>
      <c r="F6" s="1"/>
      <c r="G6" s="1"/>
      <c r="H6" s="1"/>
    </row>
    <row r="7" spans="3:8" x14ac:dyDescent="0.25">
      <c r="D7" s="1" t="s">
        <v>8</v>
      </c>
      <c r="E7" s="1"/>
      <c r="F7" s="1"/>
      <c r="G7" s="1"/>
      <c r="H7" s="1"/>
    </row>
    <row r="8" spans="3:8" x14ac:dyDescent="0.25">
      <c r="D8" s="1"/>
      <c r="E8" s="1"/>
      <c r="F8" s="1"/>
      <c r="G8" s="1"/>
      <c r="H8" s="1"/>
    </row>
    <row r="9" spans="3:8" x14ac:dyDescent="0.25">
      <c r="D9" s="1"/>
      <c r="E9" s="1" t="s">
        <v>33</v>
      </c>
      <c r="F9" s="1"/>
      <c r="G9" s="1"/>
      <c r="H9" s="1" t="s">
        <v>14</v>
      </c>
    </row>
    <row r="13" spans="3:8" ht="18.75" x14ac:dyDescent="0.3">
      <c r="C13" s="10" t="s">
        <v>7</v>
      </c>
      <c r="D13" s="10"/>
    </row>
    <row r="14" spans="3:8" ht="18.75" x14ac:dyDescent="0.3">
      <c r="C14" s="10">
        <v>2015</v>
      </c>
      <c r="D14" s="10"/>
    </row>
    <row r="15" spans="3:8" ht="18.75" x14ac:dyDescent="0.3">
      <c r="C15" s="10"/>
      <c r="D15" s="10"/>
    </row>
    <row r="18" spans="1:15" x14ac:dyDescent="0.25">
      <c r="A18" s="57"/>
      <c r="B18" s="49"/>
      <c r="C18" s="57"/>
      <c r="D18" s="49"/>
      <c r="E18" s="49"/>
      <c r="F18" s="49"/>
      <c r="G18" s="57"/>
      <c r="H18" s="49"/>
      <c r="I18" s="57"/>
      <c r="J18" s="49"/>
      <c r="K18" s="57"/>
      <c r="L18" s="57"/>
      <c r="M18" s="57"/>
      <c r="N18" s="50"/>
    </row>
    <row r="19" spans="1:15" x14ac:dyDescent="0.25">
      <c r="A19" s="58" t="s">
        <v>3</v>
      </c>
      <c r="B19" s="52" t="s">
        <v>0</v>
      </c>
      <c r="C19" s="58" t="s">
        <v>1</v>
      </c>
      <c r="D19" s="52" t="s">
        <v>2</v>
      </c>
      <c r="E19" s="52" t="s">
        <v>15</v>
      </c>
      <c r="F19" s="52" t="s">
        <v>16</v>
      </c>
      <c r="G19" s="58" t="s">
        <v>34</v>
      </c>
      <c r="H19" s="52" t="s">
        <v>17</v>
      </c>
      <c r="I19" s="58" t="s">
        <v>18</v>
      </c>
      <c r="J19" s="52" t="s">
        <v>19</v>
      </c>
      <c r="K19" s="58" t="s">
        <v>20</v>
      </c>
      <c r="L19" s="58" t="s">
        <v>21</v>
      </c>
      <c r="M19" s="58" t="s">
        <v>22</v>
      </c>
      <c r="N19" s="53" t="s">
        <v>6</v>
      </c>
    </row>
    <row r="20" spans="1:15" x14ac:dyDescent="0.25">
      <c r="A20" s="59"/>
      <c r="B20" s="55"/>
      <c r="C20" s="59"/>
      <c r="D20" s="55"/>
      <c r="E20" s="55"/>
      <c r="F20" s="55"/>
      <c r="G20" s="59"/>
      <c r="H20" s="55"/>
      <c r="I20" s="59"/>
      <c r="J20" s="55"/>
      <c r="K20" s="59"/>
      <c r="L20" s="59"/>
      <c r="M20" s="59"/>
      <c r="N20" s="56"/>
    </row>
    <row r="21" spans="1:15" x14ac:dyDescent="0.25">
      <c r="A21" s="65" t="s">
        <v>9</v>
      </c>
      <c r="B21" s="42">
        <v>37419</v>
      </c>
      <c r="C21" s="42">
        <v>18581</v>
      </c>
      <c r="D21" s="42">
        <v>14010</v>
      </c>
      <c r="E21" s="42">
        <v>3910</v>
      </c>
      <c r="F21" s="42">
        <v>17353</v>
      </c>
      <c r="G21" s="42">
        <v>31925</v>
      </c>
      <c r="H21" s="42">
        <v>49081</v>
      </c>
      <c r="I21" s="42">
        <v>8278</v>
      </c>
      <c r="J21" s="42">
        <v>31483</v>
      </c>
      <c r="K21" s="42"/>
      <c r="L21" s="42">
        <v>7662</v>
      </c>
      <c r="M21" s="42">
        <v>35767</v>
      </c>
      <c r="N21" s="42">
        <v>263131</v>
      </c>
      <c r="O21" s="60"/>
    </row>
    <row r="22" spans="1:15" x14ac:dyDescent="0.25">
      <c r="A22" s="65" t="s">
        <v>10</v>
      </c>
      <c r="B22" s="42">
        <v>94107</v>
      </c>
      <c r="C22" s="42">
        <v>109185</v>
      </c>
      <c r="D22" s="42">
        <v>117940</v>
      </c>
      <c r="E22" s="42">
        <v>115085</v>
      </c>
      <c r="F22" s="42">
        <v>109791</v>
      </c>
      <c r="G22" s="42">
        <v>114626</v>
      </c>
      <c r="H22" s="42">
        <v>144779</v>
      </c>
      <c r="I22" s="42">
        <v>30789.62</v>
      </c>
      <c r="J22" s="42">
        <v>138138</v>
      </c>
      <c r="K22" s="42">
        <v>133390</v>
      </c>
      <c r="L22" s="42">
        <v>97316</v>
      </c>
      <c r="M22" s="42">
        <v>171966</v>
      </c>
      <c r="N22" s="42">
        <v>1474428.62</v>
      </c>
      <c r="O22" s="60"/>
    </row>
    <row r="23" spans="1:15" x14ac:dyDescent="0.25">
      <c r="A23" s="65" t="s">
        <v>4</v>
      </c>
      <c r="B23" s="42"/>
      <c r="C23" s="42"/>
      <c r="D23" s="42">
        <v>696</v>
      </c>
      <c r="E23" s="42"/>
      <c r="F23" s="42"/>
      <c r="G23" s="42"/>
      <c r="H23" s="42"/>
      <c r="I23" s="42"/>
      <c r="J23" s="42"/>
      <c r="K23" s="42"/>
      <c r="L23" s="42"/>
      <c r="M23" s="42"/>
      <c r="N23" s="42">
        <v>696</v>
      </c>
      <c r="O23" s="60"/>
    </row>
    <row r="24" spans="1:15" x14ac:dyDescent="0.25">
      <c r="A24" s="65" t="s">
        <v>11</v>
      </c>
      <c r="B24" s="42"/>
      <c r="C24" s="42"/>
      <c r="D24" s="42"/>
      <c r="E24" s="42"/>
      <c r="F24" s="42"/>
      <c r="G24" s="42"/>
      <c r="H24" s="42"/>
      <c r="I24" s="42">
        <v>880</v>
      </c>
      <c r="J24" s="42"/>
      <c r="K24" s="42"/>
      <c r="L24" s="42"/>
      <c r="M24" s="42"/>
      <c r="N24" s="42">
        <v>880</v>
      </c>
      <c r="O24" s="60"/>
    </row>
    <row r="25" spans="1:15" x14ac:dyDescent="0.25">
      <c r="A25" s="65" t="s">
        <v>5</v>
      </c>
      <c r="B25" s="42">
        <v>128770</v>
      </c>
      <c r="C25" s="42">
        <v>131436</v>
      </c>
      <c r="D25" s="42">
        <v>145853</v>
      </c>
      <c r="E25" s="42">
        <v>223924</v>
      </c>
      <c r="F25" s="42">
        <v>153002</v>
      </c>
      <c r="G25" s="42">
        <v>142401</v>
      </c>
      <c r="H25" s="42">
        <v>127354</v>
      </c>
      <c r="I25" s="42">
        <v>255971</v>
      </c>
      <c r="J25" s="42">
        <v>138538</v>
      </c>
      <c r="K25" s="42">
        <v>200208</v>
      </c>
      <c r="L25" s="42">
        <v>87854</v>
      </c>
      <c r="M25" s="42">
        <v>112582</v>
      </c>
      <c r="N25" s="42">
        <v>1935747</v>
      </c>
      <c r="O25" s="60"/>
    </row>
    <row r="26" spans="1:15" x14ac:dyDescent="0.25">
      <c r="A26" s="65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0"/>
    </row>
    <row r="27" spans="1:15" x14ac:dyDescent="0.25">
      <c r="A27" s="65" t="s">
        <v>39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>
        <v>477310</v>
      </c>
      <c r="N27" s="42">
        <f>SUM(M27)</f>
        <v>477310</v>
      </c>
      <c r="O27" s="60"/>
    </row>
    <row r="28" spans="1:15" ht="18.75" x14ac:dyDescent="0.3">
      <c r="A28" s="41" t="s">
        <v>12</v>
      </c>
      <c r="B28" s="44">
        <v>260296</v>
      </c>
      <c r="C28" s="44">
        <v>259202</v>
      </c>
      <c r="D28" s="44">
        <v>278499</v>
      </c>
      <c r="E28" s="44">
        <v>342919</v>
      </c>
      <c r="F28" s="44">
        <v>280146</v>
      </c>
      <c r="G28" s="44">
        <v>288952</v>
      </c>
      <c r="H28" s="44">
        <v>321214</v>
      </c>
      <c r="I28" s="44">
        <v>295918.62</v>
      </c>
      <c r="J28" s="44">
        <v>308159</v>
      </c>
      <c r="K28" s="44">
        <v>333598</v>
      </c>
      <c r="L28" s="44">
        <v>192832</v>
      </c>
      <c r="M28" s="44">
        <f>SUM(M21:M27)</f>
        <v>797625</v>
      </c>
      <c r="N28" s="69">
        <f>SUM(N21:N27)</f>
        <v>4152192.62</v>
      </c>
      <c r="O28" s="61">
        <f>N28</f>
        <v>4152192.62</v>
      </c>
    </row>
    <row r="34" spans="1:16" ht="18.75" x14ac:dyDescent="0.3">
      <c r="C34" s="10">
        <v>2016</v>
      </c>
      <c r="D34" s="10" t="s">
        <v>36</v>
      </c>
      <c r="E34" s="10"/>
    </row>
    <row r="37" spans="1:16" x14ac:dyDescent="0.25">
      <c r="A37" s="48"/>
      <c r="B37" s="57"/>
      <c r="C37" s="49"/>
      <c r="D37" s="57"/>
      <c r="E37" s="49"/>
      <c r="F37" s="57"/>
      <c r="G37" s="49"/>
      <c r="H37" s="57"/>
      <c r="I37" s="49"/>
      <c r="J37" s="57"/>
      <c r="K37" s="49"/>
      <c r="L37" s="57"/>
      <c r="M37" s="49"/>
      <c r="N37" s="57"/>
    </row>
    <row r="38" spans="1:16" x14ac:dyDescent="0.25">
      <c r="A38" s="51" t="s">
        <v>3</v>
      </c>
      <c r="B38" s="58" t="s">
        <v>0</v>
      </c>
      <c r="C38" s="52" t="s">
        <v>1</v>
      </c>
      <c r="D38" s="58" t="s">
        <v>2</v>
      </c>
      <c r="E38" s="52" t="s">
        <v>15</v>
      </c>
      <c r="F38" s="58" t="s">
        <v>16</v>
      </c>
      <c r="G38" s="52" t="s">
        <v>23</v>
      </c>
      <c r="H38" s="58" t="s">
        <v>17</v>
      </c>
      <c r="I38" s="52" t="s">
        <v>18</v>
      </c>
      <c r="J38" s="58" t="s">
        <v>19</v>
      </c>
      <c r="K38" s="52" t="s">
        <v>20</v>
      </c>
      <c r="L38" s="58" t="s">
        <v>21</v>
      </c>
      <c r="M38" s="52" t="s">
        <v>22</v>
      </c>
      <c r="N38" s="58" t="s">
        <v>6</v>
      </c>
    </row>
    <row r="39" spans="1:16" x14ac:dyDescent="0.25">
      <c r="A39" s="51"/>
      <c r="B39" s="59"/>
      <c r="C39" s="52"/>
      <c r="D39" s="59"/>
      <c r="E39" s="52"/>
      <c r="F39" s="59"/>
      <c r="G39" s="52"/>
      <c r="H39" s="59"/>
      <c r="I39" s="52"/>
      <c r="J39" s="59"/>
      <c r="K39" s="52"/>
      <c r="L39" s="59"/>
      <c r="M39" s="52"/>
      <c r="N39" s="59"/>
    </row>
    <row r="40" spans="1:16" x14ac:dyDescent="0.25">
      <c r="A40" s="65" t="s">
        <v>9</v>
      </c>
      <c r="B40" s="42">
        <v>19435</v>
      </c>
      <c r="C40" s="42">
        <v>31391</v>
      </c>
      <c r="D40" s="42">
        <v>4043</v>
      </c>
      <c r="E40" s="42">
        <v>8355</v>
      </c>
      <c r="F40" s="42">
        <v>22817</v>
      </c>
      <c r="G40" s="42">
        <v>19502</v>
      </c>
      <c r="H40" s="42">
        <v>65608</v>
      </c>
      <c r="I40" s="42">
        <v>71215</v>
      </c>
      <c r="J40" s="42">
        <v>47045</v>
      </c>
      <c r="K40" s="42">
        <v>37703</v>
      </c>
      <c r="L40" s="42">
        <v>30112</v>
      </c>
      <c r="M40" s="42">
        <v>32899</v>
      </c>
      <c r="N40" s="74">
        <v>390125</v>
      </c>
      <c r="O40" s="70"/>
      <c r="P40" s="60"/>
    </row>
    <row r="41" spans="1:16" x14ac:dyDescent="0.25">
      <c r="A41" s="65" t="s">
        <v>10</v>
      </c>
      <c r="B41" s="42">
        <v>140567</v>
      </c>
      <c r="C41" s="42">
        <v>135417</v>
      </c>
      <c r="D41" s="42">
        <v>95015</v>
      </c>
      <c r="E41" s="42">
        <v>172095</v>
      </c>
      <c r="F41" s="42">
        <v>91907</v>
      </c>
      <c r="G41" s="42">
        <v>83790</v>
      </c>
      <c r="H41" s="42">
        <v>136265</v>
      </c>
      <c r="I41" s="42">
        <v>159445</v>
      </c>
      <c r="J41" s="42">
        <v>136799</v>
      </c>
      <c r="K41" s="42">
        <v>129677</v>
      </c>
      <c r="L41" s="42">
        <v>114325</v>
      </c>
      <c r="M41" s="42">
        <v>186546</v>
      </c>
      <c r="N41" s="74">
        <v>1581848</v>
      </c>
      <c r="O41" s="70"/>
      <c r="P41" s="60"/>
    </row>
    <row r="42" spans="1:16" x14ac:dyDescent="0.25">
      <c r="A42" s="65" t="s">
        <v>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74"/>
      <c r="O42" s="70"/>
      <c r="P42" s="60"/>
    </row>
    <row r="43" spans="1:16" x14ac:dyDescent="0.25">
      <c r="A43" s="65" t="s">
        <v>11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74"/>
      <c r="O43" s="70"/>
      <c r="P43" s="60"/>
    </row>
    <row r="44" spans="1:16" x14ac:dyDescent="0.25">
      <c r="A44" s="65" t="s">
        <v>24</v>
      </c>
      <c r="B44" s="42"/>
      <c r="C44" s="42"/>
      <c r="D44" s="42"/>
      <c r="E44" s="42"/>
      <c r="F44" s="42"/>
      <c r="G44" s="42">
        <v>247</v>
      </c>
      <c r="H44" s="42">
        <v>960</v>
      </c>
      <c r="I44" s="42"/>
      <c r="J44" s="42">
        <v>1060</v>
      </c>
      <c r="K44" s="42"/>
      <c r="L44" s="42"/>
      <c r="M44" s="42"/>
      <c r="N44" s="74">
        <v>2267</v>
      </c>
      <c r="O44" s="70"/>
      <c r="P44" s="60"/>
    </row>
    <row r="45" spans="1:16" x14ac:dyDescent="0.25">
      <c r="A45" s="65" t="s">
        <v>25</v>
      </c>
      <c r="B45" s="42"/>
      <c r="C45" s="42"/>
      <c r="D45" s="42"/>
      <c r="E45" s="42"/>
      <c r="F45" s="42"/>
      <c r="G45" s="42"/>
      <c r="H45" s="42"/>
      <c r="I45" s="42"/>
      <c r="J45" s="42">
        <v>2103</v>
      </c>
      <c r="K45" s="42"/>
      <c r="L45" s="42"/>
      <c r="M45" s="42"/>
      <c r="N45" s="74">
        <v>2103</v>
      </c>
      <c r="O45" s="70"/>
      <c r="P45" s="60"/>
    </row>
    <row r="46" spans="1:16" x14ac:dyDescent="0.25">
      <c r="A46" s="65" t="s">
        <v>26</v>
      </c>
      <c r="B46" s="42"/>
      <c r="C46" s="42"/>
      <c r="D46" s="42"/>
      <c r="E46" s="42"/>
      <c r="F46" s="42"/>
      <c r="G46" s="42"/>
      <c r="H46" s="42"/>
      <c r="I46" s="42"/>
      <c r="J46" s="42">
        <v>19981</v>
      </c>
      <c r="K46" s="42"/>
      <c r="L46" s="42"/>
      <c r="M46" s="42"/>
      <c r="N46" s="74">
        <v>19981</v>
      </c>
      <c r="O46" s="70"/>
      <c r="P46" s="60"/>
    </row>
    <row r="47" spans="1:16" x14ac:dyDescent="0.25">
      <c r="A47" s="65" t="s">
        <v>5</v>
      </c>
      <c r="B47" s="42">
        <v>99557</v>
      </c>
      <c r="C47" s="42">
        <v>97304</v>
      </c>
      <c r="D47" s="42">
        <v>136160</v>
      </c>
      <c r="E47" s="42">
        <v>180450</v>
      </c>
      <c r="F47" s="42">
        <v>132263</v>
      </c>
      <c r="G47" s="42">
        <v>137650</v>
      </c>
      <c r="H47" s="42">
        <v>141180</v>
      </c>
      <c r="I47" s="42">
        <v>147167</v>
      </c>
      <c r="J47" s="42">
        <v>115613</v>
      </c>
      <c r="K47" s="42">
        <v>138069</v>
      </c>
      <c r="L47" s="42">
        <v>124480</v>
      </c>
      <c r="M47" s="42">
        <v>165693</v>
      </c>
      <c r="N47" s="74">
        <v>1615586</v>
      </c>
      <c r="O47" s="70"/>
      <c r="P47" s="60"/>
    </row>
    <row r="48" spans="1:16" x14ac:dyDescent="0.25">
      <c r="A48" s="65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74"/>
      <c r="O48" s="70"/>
      <c r="P48" s="60"/>
    </row>
    <row r="49" spans="1:16" x14ac:dyDescent="0.25">
      <c r="A49" s="65" t="s">
        <v>39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>
        <v>468560</v>
      </c>
      <c r="N49" s="74">
        <f>SUM(M49)</f>
        <v>468560</v>
      </c>
      <c r="O49" s="70"/>
      <c r="P49" s="60"/>
    </row>
    <row r="50" spans="1:16" ht="18.75" x14ac:dyDescent="0.3">
      <c r="A50" s="62" t="s">
        <v>12</v>
      </c>
      <c r="B50" s="44">
        <v>259559</v>
      </c>
      <c r="C50" s="44">
        <v>264112</v>
      </c>
      <c r="D50" s="44">
        <v>235218</v>
      </c>
      <c r="E50" s="44">
        <v>360900</v>
      </c>
      <c r="F50" s="44">
        <v>246987</v>
      </c>
      <c r="G50" s="44">
        <v>241189</v>
      </c>
      <c r="H50" s="44">
        <v>344013</v>
      </c>
      <c r="I50" s="44">
        <v>377827</v>
      </c>
      <c r="J50" s="44">
        <v>322601</v>
      </c>
      <c r="K50" s="44">
        <v>305449</v>
      </c>
      <c r="L50" s="44">
        <v>268917</v>
      </c>
      <c r="M50" s="44">
        <f>SUM(M40:M49)</f>
        <v>853698</v>
      </c>
      <c r="N50" s="71">
        <f>SUM(N40:N49)</f>
        <v>4080470</v>
      </c>
      <c r="O50" s="72">
        <f>N50</f>
        <v>4080470</v>
      </c>
      <c r="P50" s="60"/>
    </row>
    <row r="51" spans="1:16" x14ac:dyDescent="0.25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 t="s">
        <v>14</v>
      </c>
      <c r="N51" s="60" t="s">
        <v>14</v>
      </c>
      <c r="O51" s="60"/>
      <c r="P51" s="60"/>
    </row>
    <row r="52" spans="1:16" ht="18.75" x14ac:dyDescent="0.3">
      <c r="B52" s="60"/>
      <c r="C52" s="60"/>
      <c r="D52" s="60"/>
      <c r="E52" s="60"/>
      <c r="F52" s="60"/>
      <c r="G52" s="60"/>
      <c r="H52" s="60"/>
      <c r="I52" s="60"/>
      <c r="J52" s="73" t="s">
        <v>35</v>
      </c>
      <c r="K52" s="73"/>
      <c r="L52" s="73"/>
      <c r="M52" s="73"/>
      <c r="N52" s="73"/>
      <c r="O52" s="73">
        <f>-O28+O50</f>
        <v>-71722.620000000112</v>
      </c>
      <c r="P52" s="7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2019 - 2020</vt:lpstr>
      <vt:lpstr>GRAFICO ENERO A AGOSTO 19-20</vt:lpstr>
      <vt:lpstr>GRAFICO DE CARGA 2015-2019</vt:lpstr>
      <vt:lpstr>2018-2019</vt:lpstr>
      <vt:lpstr>2017-2018</vt:lpstr>
      <vt:lpstr>2016-2017</vt:lpstr>
      <vt:lpstr>2015-2016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CPTCP</cp:lastModifiedBy>
  <cp:lastPrinted>2021-08-17T18:01:07Z</cp:lastPrinted>
  <dcterms:created xsi:type="dcterms:W3CDTF">2015-12-08T15:22:10Z</dcterms:created>
  <dcterms:modified xsi:type="dcterms:W3CDTF">2021-11-22T18:08:44Z</dcterms:modified>
</cp:coreProperties>
</file>