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EMENTOS\ESTADISTICAS OCIT, MINERAL DE HIERRO, OTRAS CARGAS\COMPARATIVOS\AÑO 2020\COMPARATIVO AGUAS ABAJO\"/>
    </mc:Choice>
  </mc:AlternateContent>
  <xr:revisionPtr revIDLastSave="0" documentId="13_ncr:1_{71A7BA25-D7CB-41D3-8165-0E4AC467175F}" xr6:coauthVersionLast="47" xr6:coauthVersionMax="47" xr10:uidLastSave="{00000000-0000-0000-0000-000000000000}"/>
  <bookViews>
    <workbookView xWindow="405" yWindow="780" windowWidth="20085" windowHeight="10305" xr2:uid="{00000000-000D-0000-FFFF-FFFF00000000}"/>
  </bookViews>
  <sheets>
    <sheet name="2019 - 2020" sheetId="6" r:id="rId1"/>
    <sheet name="GRAFICO ENERO A DICIEMBRE 19-20" sheetId="8" r:id="rId2"/>
    <sheet name="GRAFICO CARGAS 2015-2019" sheetId="7" r:id="rId3"/>
    <sheet name="2018 - 2019" sheetId="5" r:id="rId4"/>
    <sheet name="2017-2018" sheetId="4" r:id="rId5"/>
    <sheet name="2016-2017" sheetId="1" r:id="rId6"/>
    <sheet name="2015-2016" sheetId="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9" i="5" l="1"/>
  <c r="N17" i="6"/>
  <c r="N18" i="6"/>
  <c r="N19" i="6"/>
  <c r="N20" i="6"/>
  <c r="N21" i="6"/>
  <c r="N22" i="6"/>
  <c r="N23" i="6"/>
  <c r="N25" i="6"/>
  <c r="N26" i="6"/>
  <c r="N27" i="6"/>
  <c r="N30" i="6"/>
  <c r="N31" i="6"/>
  <c r="N33" i="6"/>
  <c r="N35" i="6"/>
  <c r="B37" i="6"/>
  <c r="C37" i="6"/>
  <c r="D37" i="6"/>
  <c r="E37" i="6"/>
  <c r="F37" i="6"/>
  <c r="G37" i="6"/>
  <c r="H37" i="6"/>
  <c r="I37" i="6"/>
  <c r="J37" i="6"/>
  <c r="K37" i="6"/>
  <c r="L37" i="6"/>
  <c r="M37" i="6"/>
  <c r="N37" i="6"/>
  <c r="M69" i="6"/>
  <c r="L69" i="6"/>
  <c r="K69" i="6"/>
  <c r="N59" i="6"/>
  <c r="N32" i="2"/>
  <c r="N23" i="2"/>
  <c r="N66" i="2"/>
  <c r="N64" i="2"/>
  <c r="N61" i="2"/>
  <c r="N60" i="2"/>
  <c r="N59" i="2"/>
  <c r="N58" i="2"/>
  <c r="N57" i="2"/>
  <c r="N56" i="2"/>
  <c r="N55" i="2"/>
  <c r="N54" i="2"/>
  <c r="N53" i="2"/>
  <c r="N52" i="2"/>
  <c r="N51" i="2"/>
  <c r="M67" i="2"/>
  <c r="K67" i="2"/>
  <c r="J67" i="2"/>
  <c r="I67" i="2"/>
  <c r="H67" i="2"/>
  <c r="G67" i="2"/>
  <c r="F67" i="2"/>
  <c r="E67" i="2"/>
  <c r="D67" i="2"/>
  <c r="C67" i="2"/>
  <c r="B67" i="2"/>
  <c r="N36" i="1"/>
  <c r="N21" i="1"/>
  <c r="M66" i="1"/>
  <c r="L66" i="1"/>
  <c r="K66" i="1"/>
  <c r="J66" i="1"/>
  <c r="I66" i="1"/>
  <c r="H66" i="1"/>
  <c r="G66" i="1"/>
  <c r="F66" i="1"/>
  <c r="E66" i="1"/>
  <c r="D66" i="1"/>
  <c r="C66" i="1"/>
  <c r="P41" i="4"/>
  <c r="N39" i="4"/>
  <c r="N49" i="1"/>
  <c r="N63" i="1"/>
  <c r="N61" i="1"/>
  <c r="N59" i="1"/>
  <c r="N58" i="1"/>
  <c r="N56" i="1"/>
  <c r="N57" i="1"/>
  <c r="N54" i="1"/>
  <c r="N53" i="1"/>
  <c r="N52" i="1"/>
  <c r="N51" i="1"/>
  <c r="N50" i="1"/>
  <c r="N23" i="4"/>
  <c r="N31" i="5"/>
  <c r="N25" i="5"/>
  <c r="N26" i="5"/>
  <c r="N21" i="5"/>
  <c r="N56" i="6"/>
  <c r="N51" i="6"/>
  <c r="J69" i="6"/>
  <c r="N67" i="2" l="1"/>
  <c r="P67" i="1"/>
  <c r="N65" i="6"/>
  <c r="N63" i="6"/>
  <c r="N62" i="6"/>
  <c r="N60" i="6"/>
  <c r="N58" i="6"/>
  <c r="N57" i="6"/>
  <c r="N55" i="6"/>
  <c r="N54" i="6"/>
  <c r="N53" i="6"/>
  <c r="N52" i="6"/>
  <c r="N50" i="6"/>
  <c r="N49" i="6"/>
  <c r="I69" i="6" l="1"/>
  <c r="H69" i="6"/>
  <c r="G69" i="6"/>
  <c r="P37" i="6" l="1"/>
  <c r="P73" i="6" s="1"/>
  <c r="F69" i="6" l="1"/>
  <c r="N35" i="1" l="1"/>
  <c r="N37" i="4"/>
  <c r="M36" i="2"/>
  <c r="N35" i="2"/>
  <c r="N64" i="5" l="1"/>
  <c r="N63" i="5"/>
  <c r="N65" i="5" l="1"/>
  <c r="E69" i="6" l="1"/>
  <c r="D69" i="6" l="1"/>
  <c r="C69" i="6" l="1"/>
  <c r="B69" i="6" l="1"/>
  <c r="M69" i="5" l="1"/>
  <c r="L69" i="5"/>
  <c r="K69" i="5" l="1"/>
  <c r="J69" i="5" l="1"/>
  <c r="I69" i="5" l="1"/>
  <c r="H69" i="5" l="1"/>
  <c r="G69" i="5" l="1"/>
  <c r="D38" i="5" l="1"/>
  <c r="N67" i="4" l="1"/>
  <c r="B77" i="4" l="1"/>
  <c r="N32" i="5" l="1"/>
  <c r="M38" i="5"/>
  <c r="L38" i="5"/>
  <c r="K38" i="5"/>
  <c r="J38" i="5"/>
  <c r="I38" i="5"/>
  <c r="G38" i="5"/>
  <c r="H38" i="5"/>
  <c r="F38" i="5"/>
  <c r="E38" i="5"/>
  <c r="C38" i="5"/>
  <c r="B38" i="5"/>
  <c r="N35" i="5"/>
  <c r="N33" i="5"/>
  <c r="N29" i="5"/>
  <c r="N28" i="5"/>
  <c r="N27" i="5"/>
  <c r="N24" i="5"/>
  <c r="N23" i="5"/>
  <c r="N22" i="5"/>
  <c r="N20" i="5"/>
  <c r="N19" i="5"/>
  <c r="N38" i="5" l="1"/>
  <c r="P38" i="5" s="1"/>
  <c r="F69" i="5"/>
  <c r="E69" i="5" l="1"/>
  <c r="D69" i="5" l="1"/>
  <c r="N57" i="5"/>
  <c r="C69" i="5" l="1"/>
  <c r="N56" i="5" l="1"/>
  <c r="N60" i="5"/>
  <c r="N59" i="5"/>
  <c r="N55" i="5"/>
  <c r="N54" i="5"/>
  <c r="N52" i="5"/>
  <c r="N51" i="5"/>
  <c r="M77" i="4" l="1"/>
  <c r="J77" i="4"/>
  <c r="N74" i="4"/>
  <c r="L77" i="4" l="1"/>
  <c r="K77" i="4" l="1"/>
  <c r="I77" i="4" l="1"/>
  <c r="H77" i="4" l="1"/>
  <c r="G77" i="4" l="1"/>
  <c r="N66" i="4" l="1"/>
  <c r="F77" i="4" l="1"/>
  <c r="N65" i="4"/>
  <c r="N71" i="4" l="1"/>
  <c r="C77" i="4"/>
  <c r="D77" i="4"/>
  <c r="N70" i="4" l="1"/>
  <c r="E77" i="4" l="1"/>
  <c r="N77" i="4" s="1"/>
  <c r="N72" i="4" l="1"/>
  <c r="N68" i="4" l="1"/>
  <c r="N63" i="4"/>
  <c r="N62" i="4"/>
  <c r="N61" i="4"/>
  <c r="N59" i="4"/>
  <c r="N58" i="4"/>
  <c r="Q77" i="4" l="1"/>
  <c r="P67" i="2" l="1"/>
  <c r="K36" i="2"/>
  <c r="J36" i="2"/>
  <c r="I36" i="2"/>
  <c r="H36" i="2"/>
  <c r="G36" i="2"/>
  <c r="F36" i="2"/>
  <c r="E36" i="2"/>
  <c r="D36" i="2"/>
  <c r="C36" i="2"/>
  <c r="B36" i="2"/>
  <c r="N33" i="2"/>
  <c r="N36" i="2" l="1"/>
  <c r="P36" i="2" s="1"/>
  <c r="P70" i="2" s="1"/>
  <c r="M36" i="1"/>
  <c r="L36" i="1"/>
  <c r="K36" i="1"/>
  <c r="J36" i="1"/>
  <c r="I36" i="1"/>
  <c r="H36" i="1"/>
  <c r="G36" i="1"/>
  <c r="F36" i="1"/>
  <c r="E36" i="1"/>
  <c r="D36" i="1"/>
  <c r="C36" i="1"/>
  <c r="B36" i="1"/>
  <c r="N33" i="1"/>
  <c r="N19" i="1"/>
  <c r="N31" i="1"/>
  <c r="N27" i="1" l="1"/>
  <c r="N26" i="1"/>
  <c r="N25" i="1"/>
  <c r="N24" i="1"/>
  <c r="N23" i="1"/>
  <c r="N22" i="1"/>
  <c r="N20" i="1"/>
  <c r="N29" i="1"/>
  <c r="N28" i="1"/>
  <c r="Q36" i="1" l="1"/>
  <c r="O70" i="1" s="1"/>
  <c r="Q81" i="4"/>
  <c r="P72" i="5" l="1"/>
  <c r="N67" i="5"/>
  <c r="C39" i="4"/>
  <c r="B66" i="1"/>
  <c r="N66" i="1"/>
  <c r="N69" i="5"/>
  <c r="M39" i="4"/>
  <c r="N69" i="6"/>
  <c r="F39" i="4"/>
  <c r="J39" i="4"/>
  <c r="L39" i="4"/>
  <c r="D39" i="4"/>
  <c r="E39" i="4"/>
  <c r="I39" i="4"/>
  <c r="H39" i="4"/>
  <c r="G39" i="4"/>
  <c r="K39" i="4"/>
</calcChain>
</file>

<file path=xl/sharedStrings.xml><?xml version="1.0" encoding="utf-8"?>
<sst xmlns="http://schemas.openxmlformats.org/spreadsheetml/2006/main" count="389" uniqueCount="81">
  <si>
    <t xml:space="preserve"> ACEITE DE SOJA </t>
  </si>
  <si>
    <t>AZUCAR</t>
  </si>
  <si>
    <t xml:space="preserve">HARINA DE SOJA </t>
  </si>
  <si>
    <t xml:space="preserve">MAIZ EN GRANOS </t>
  </si>
  <si>
    <t xml:space="preserve"> SOJA EN GRANOS </t>
  </si>
  <si>
    <t xml:space="preserve"> SORGO EN GRANOS </t>
  </si>
  <si>
    <t>ENERO</t>
  </si>
  <si>
    <t xml:space="preserve">FEBRERO </t>
  </si>
  <si>
    <t>MARZO</t>
  </si>
  <si>
    <t xml:space="preserve">CARGA//MES  </t>
  </si>
  <si>
    <t>CASCARILLA DE SOJA</t>
  </si>
  <si>
    <t>TRIGO EN GRANOS</t>
  </si>
  <si>
    <t>BARCAZAS</t>
  </si>
  <si>
    <t xml:space="preserve">CARGA GENERAL </t>
  </si>
  <si>
    <t xml:space="preserve">TOTAL TNS. </t>
  </si>
  <si>
    <t>TOTAL EXPORTACIONES TNS.</t>
  </si>
  <si>
    <t xml:space="preserve">COMPARATIVO </t>
  </si>
  <si>
    <t>TONELADAS</t>
  </si>
  <si>
    <t xml:space="preserve">ABRIL </t>
  </si>
  <si>
    <t xml:space="preserve">MAYO </t>
  </si>
  <si>
    <t>JUNIO</t>
  </si>
  <si>
    <t>SETIEMBRE</t>
  </si>
  <si>
    <t>OCTUBRE</t>
  </si>
  <si>
    <t>NOVIEMBRE</t>
  </si>
  <si>
    <t>DICIEMBRE</t>
  </si>
  <si>
    <t xml:space="preserve">JULIO </t>
  </si>
  <si>
    <t xml:space="preserve">AGOSTO </t>
  </si>
  <si>
    <t>AÑO 2016 - 2017</t>
  </si>
  <si>
    <t>COMBUSTIBLES</t>
  </si>
  <si>
    <t xml:space="preserve"> </t>
  </si>
  <si>
    <t>PUERTO MURTINHO SOJA</t>
  </si>
  <si>
    <t>CORUMBA MH</t>
  </si>
  <si>
    <t xml:space="preserve">MOVIMIENTOS AGUAS ABAJO  VIA FLUVIAL </t>
  </si>
  <si>
    <t xml:space="preserve">PARAGUAY: </t>
  </si>
  <si>
    <t xml:space="preserve">PUERTO MURTINHO SOJA </t>
  </si>
  <si>
    <t>MOVIMIENTOS AGUAS ABAJO  VIA FLUVIAL ORIGEN PARAGUAY</t>
  </si>
  <si>
    <t>AÑO 2015 - 2016</t>
  </si>
  <si>
    <t>ABRIL</t>
  </si>
  <si>
    <t>MAYO</t>
  </si>
  <si>
    <t>JULIO</t>
  </si>
  <si>
    <t>AGOSTO</t>
  </si>
  <si>
    <t>DIFERENCIA PERIODO ENERO/DICIEMBRE 2015-2016</t>
  </si>
  <si>
    <t>TNS</t>
  </si>
  <si>
    <t>MINERAL DE HIERRO - MT</t>
  </si>
  <si>
    <t>MINERAL DE HIERRO MT</t>
  </si>
  <si>
    <t>2017 - 2018</t>
  </si>
  <si>
    <t>COMPARATIVO AGUAS ABAJO EN TONELADAS</t>
  </si>
  <si>
    <t>TNS.</t>
  </si>
  <si>
    <t xml:space="preserve">TNS. </t>
  </si>
  <si>
    <t>SOJA PUERTO MURTINHO</t>
  </si>
  <si>
    <t>POROTO DE SOJA</t>
  </si>
  <si>
    <t>SOJA PUERTO LADARIO</t>
  </si>
  <si>
    <t>DIFERENCIA PERIODO ENERO-DICIEMBRE 2017-2018 EN TNS.</t>
  </si>
  <si>
    <t xml:space="preserve">BOLIVIA: </t>
  </si>
  <si>
    <t>NOTA: LOS DATOS DE BOLIVIA FUERON PROPORCIONADOS POR EL IBCE Y EN EL AÑO 2018 NO SE BRINDO DESGLOCE POR PRODUCTO EXPORTADO, POR ESO SOLO APARECE EL TOTAL ANUAL PROYECTADO</t>
  </si>
  <si>
    <t>2018 - 2019</t>
  </si>
  <si>
    <t>TOTAL EXP. TNS.</t>
  </si>
  <si>
    <t>BOLIVIA: *</t>
  </si>
  <si>
    <t>DIFERENCIA PERIODO ENERO - DICIEMBRE 2018/2019 EN TNS.</t>
  </si>
  <si>
    <t>2019 - 2020</t>
  </si>
  <si>
    <t>CARGAS TRANSPORTADAS AGUAS ABAJO EN TONELADAS</t>
  </si>
  <si>
    <t>CARGA AGUAS ABAJO DE PARAGUAY</t>
  </si>
  <si>
    <t>*Fuente: OCIT</t>
  </si>
  <si>
    <t>MOVIMIENTOS DE SOJA EN PUERTO MURTINHO/LADARIO</t>
  </si>
  <si>
    <t>*Fuente: ISA</t>
  </si>
  <si>
    <t>MOVIMIENTOS MINERAL DE HIERRO EN  CORUMBA</t>
  </si>
  <si>
    <t>MOVIMIENTOS AGUAS ABAJO DE BOLIVIA</t>
  </si>
  <si>
    <t>*Fuente IBCE</t>
  </si>
  <si>
    <t>2015-2019</t>
  </si>
  <si>
    <t>CARGA BOLIVIANA</t>
  </si>
  <si>
    <t>BOLIVIA</t>
  </si>
  <si>
    <t>*FUENTE: IBCE</t>
  </si>
  <si>
    <t>COMPARATIVOS MOVIMIENTOS DE SOJA LADARIO / MURTINHO</t>
  </si>
  <si>
    <t>*FUENTE IBCE</t>
  </si>
  <si>
    <t>DIFERENCIA PERIODO ENERO-DICIEMBRE 2016/2017</t>
  </si>
  <si>
    <t xml:space="preserve"> *</t>
  </si>
  <si>
    <t>* (FUENTE IBCE/INE) Los datos mensuales de Bolivia se promediaron sobre los datos finales (que fue el dato obtentido)</t>
  </si>
  <si>
    <t>DIFERENCIA PERIODO ENERO - DICIEMBRE 2019/2020 EN TNS.</t>
  </si>
  <si>
    <t>ENERO A DICIEMBRE</t>
  </si>
  <si>
    <t>ENERO - DICIEMBRE 2019 - 2020</t>
  </si>
  <si>
    <t>ENERO  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</si>
</sst>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rgb="FF000000"/>
      <name val="Courier New"/>
      <family val="3"/>
    </font>
    <font>
      <b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0" xfId="0" applyFont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0" borderId="1" xfId="0" applyBorder="1"/>
    <xf numFmtId="0" fontId="4" fillId="0" borderId="0" xfId="0" applyFont="1"/>
    <xf numFmtId="0" fontId="4" fillId="2" borderId="1" xfId="0" applyFont="1" applyFill="1" applyBorder="1"/>
    <xf numFmtId="0" fontId="4" fillId="0" borderId="1" xfId="0" applyFont="1" applyBorder="1"/>
    <xf numFmtId="0" fontId="4" fillId="3" borderId="2" xfId="0" applyFont="1" applyFill="1" applyBorder="1"/>
    <xf numFmtId="0" fontId="4" fillId="3" borderId="7" xfId="0" applyFont="1" applyFill="1" applyBorder="1"/>
    <xf numFmtId="0" fontId="4" fillId="3" borderId="3" xfId="0" applyFont="1" applyFill="1" applyBorder="1"/>
    <xf numFmtId="0" fontId="4" fillId="3" borderId="6" xfId="0" applyFont="1" applyFill="1" applyBorder="1"/>
    <xf numFmtId="0" fontId="4" fillId="3" borderId="5" xfId="0" applyFont="1" applyFill="1" applyBorder="1"/>
    <xf numFmtId="0" fontId="6" fillId="0" borderId="0" xfId="0" applyFont="1"/>
    <xf numFmtId="0" fontId="0" fillId="0" borderId="0" xfId="0" applyFont="1"/>
    <xf numFmtId="0" fontId="0" fillId="3" borderId="10" xfId="0" applyFill="1" applyBorder="1"/>
    <xf numFmtId="0" fontId="4" fillId="3" borderId="11" xfId="0" applyFont="1" applyFill="1" applyBorder="1"/>
    <xf numFmtId="0" fontId="4" fillId="0" borderId="3" xfId="0" applyFont="1" applyBorder="1"/>
    <xf numFmtId="0" fontId="4" fillId="5" borderId="1" xfId="0" applyFont="1" applyFill="1" applyBorder="1"/>
    <xf numFmtId="0" fontId="4" fillId="3" borderId="8" xfId="0" applyFont="1" applyFill="1" applyBorder="1"/>
    <xf numFmtId="0" fontId="0" fillId="0" borderId="7" xfId="0" applyFill="1" applyBorder="1"/>
    <xf numFmtId="0" fontId="4" fillId="4" borderId="2" xfId="0" applyFont="1" applyFill="1" applyBorder="1"/>
    <xf numFmtId="0" fontId="4" fillId="4" borderId="7" xfId="0" applyFont="1" applyFill="1" applyBorder="1"/>
    <xf numFmtId="0" fontId="4" fillId="4" borderId="3" xfId="0" applyFont="1" applyFill="1" applyBorder="1"/>
    <xf numFmtId="0" fontId="0" fillId="4" borderId="10" xfId="0" applyFill="1" applyBorder="1"/>
    <xf numFmtId="0" fontId="4" fillId="4" borderId="11" xfId="0" applyFont="1" applyFill="1" applyBorder="1"/>
    <xf numFmtId="0" fontId="4" fillId="4" borderId="8" xfId="0" applyFont="1" applyFill="1" applyBorder="1"/>
    <xf numFmtId="3" fontId="3" fillId="0" borderId="1" xfId="0" applyNumberFormat="1" applyFont="1" applyBorder="1"/>
    <xf numFmtId="3" fontId="4" fillId="0" borderId="1" xfId="0" applyNumberFormat="1" applyFont="1" applyBorder="1"/>
    <xf numFmtId="3" fontId="4" fillId="4" borderId="1" xfId="0" applyNumberFormat="1" applyFont="1" applyFill="1" applyBorder="1"/>
    <xf numFmtId="3" fontId="0" fillId="0" borderId="0" xfId="0" applyNumberFormat="1"/>
    <xf numFmtId="3" fontId="4" fillId="0" borderId="9" xfId="0" applyNumberFormat="1" applyFont="1" applyBorder="1"/>
    <xf numFmtId="3" fontId="1" fillId="0" borderId="1" xfId="0" applyNumberFormat="1" applyFont="1" applyBorder="1"/>
    <xf numFmtId="3" fontId="1" fillId="0" borderId="9" xfId="0" applyNumberFormat="1" applyFont="1" applyBorder="1"/>
    <xf numFmtId="3" fontId="7" fillId="5" borderId="1" xfId="0" applyNumberFormat="1" applyFont="1" applyFill="1" applyBorder="1"/>
    <xf numFmtId="3" fontId="8" fillId="0" borderId="1" xfId="0" applyNumberFormat="1" applyFont="1" applyBorder="1"/>
    <xf numFmtId="0" fontId="9" fillId="6" borderId="0" xfId="0" applyFont="1" applyFill="1"/>
    <xf numFmtId="3" fontId="4" fillId="0" borderId="0" xfId="0" applyNumberFormat="1" applyFont="1"/>
    <xf numFmtId="0" fontId="0" fillId="6" borderId="0" xfId="0" applyFill="1"/>
    <xf numFmtId="3" fontId="5" fillId="6" borderId="0" xfId="0" applyNumberFormat="1" applyFont="1" applyFill="1"/>
    <xf numFmtId="0" fontId="10" fillId="0" borderId="0" xfId="0" applyFont="1"/>
    <xf numFmtId="0" fontId="7" fillId="8" borderId="0" xfId="0" applyFont="1" applyFill="1"/>
    <xf numFmtId="3" fontId="7" fillId="8" borderId="0" xfId="0" applyNumberFormat="1" applyFont="1" applyFill="1"/>
    <xf numFmtId="0" fontId="0" fillId="0" borderId="0" xfId="0" applyBorder="1"/>
    <xf numFmtId="3" fontId="1" fillId="0" borderId="0" xfId="0" applyNumberFormat="1" applyFont="1" applyBorder="1"/>
    <xf numFmtId="3" fontId="5" fillId="6" borderId="0" xfId="0" applyNumberFormat="1" applyFont="1" applyFill="1" applyBorder="1"/>
    <xf numFmtId="0" fontId="1" fillId="0" borderId="0" xfId="0" applyFont="1" applyBorder="1"/>
    <xf numFmtId="0" fontId="0" fillId="6" borderId="0" xfId="0" applyFill="1" applyBorder="1"/>
    <xf numFmtId="3" fontId="11" fillId="7" borderId="0" xfId="0" applyNumberFormat="1" applyFont="1" applyFill="1"/>
    <xf numFmtId="0" fontId="4" fillId="9" borderId="1" xfId="0" applyFont="1" applyFill="1" applyBorder="1"/>
    <xf numFmtId="0" fontId="4" fillId="10" borderId="3" xfId="0" applyFont="1" applyFill="1" applyBorder="1"/>
    <xf numFmtId="0" fontId="4" fillId="10" borderId="1" xfId="0" applyFont="1" applyFill="1" applyBorder="1"/>
    <xf numFmtId="0" fontId="12" fillId="0" borderId="0" xfId="0" applyFont="1"/>
    <xf numFmtId="0" fontId="13" fillId="0" borderId="0" xfId="0" applyFont="1"/>
    <xf numFmtId="3" fontId="0" fillId="0" borderId="1" xfId="0" applyNumberFormat="1" applyBorder="1"/>
    <xf numFmtId="0" fontId="0" fillId="11" borderId="4" xfId="0" applyFill="1" applyBorder="1"/>
    <xf numFmtId="0" fontId="0" fillId="11" borderId="2" xfId="0" applyFill="1" applyBorder="1"/>
    <xf numFmtId="0" fontId="0" fillId="11" borderId="12" xfId="0" applyFill="1" applyBorder="1"/>
    <xf numFmtId="0" fontId="0" fillId="11" borderId="10" xfId="0" applyFill="1" applyBorder="1"/>
    <xf numFmtId="0" fontId="0" fillId="11" borderId="6" xfId="0" applyFill="1" applyBorder="1"/>
    <xf numFmtId="0" fontId="0" fillId="11" borderId="7" xfId="0" applyFill="1" applyBorder="1"/>
    <xf numFmtId="0" fontId="0" fillId="11" borderId="0" xfId="0" applyFill="1" applyBorder="1"/>
    <xf numFmtId="0" fontId="0" fillId="11" borderId="11" xfId="0" applyFill="1" applyBorder="1"/>
    <xf numFmtId="0" fontId="0" fillId="11" borderId="5" xfId="0" applyFill="1" applyBorder="1"/>
    <xf numFmtId="0" fontId="0" fillId="11" borderId="3" xfId="0" applyFill="1" applyBorder="1"/>
    <xf numFmtId="0" fontId="0" fillId="11" borderId="13" xfId="0" applyFill="1" applyBorder="1"/>
    <xf numFmtId="0" fontId="0" fillId="11" borderId="8" xfId="0" applyFill="1" applyBorder="1"/>
    <xf numFmtId="0" fontId="0" fillId="2" borderId="1" xfId="0" applyFill="1" applyBorder="1"/>
    <xf numFmtId="0" fontId="0" fillId="12" borderId="1" xfId="0" applyFill="1" applyBorder="1"/>
    <xf numFmtId="3" fontId="0" fillId="4" borderId="1" xfId="0" applyNumberFormat="1" applyFill="1" applyBorder="1"/>
    <xf numFmtId="3" fontId="12" fillId="13" borderId="1" xfId="0" applyNumberFormat="1" applyFont="1" applyFill="1" applyBorder="1"/>
    <xf numFmtId="0" fontId="0" fillId="13" borderId="1" xfId="0" applyFill="1" applyBorder="1"/>
    <xf numFmtId="0" fontId="4" fillId="13" borderId="1" xfId="0" applyFont="1" applyFill="1" applyBorder="1"/>
    <xf numFmtId="3" fontId="12" fillId="13" borderId="0" xfId="0" applyNumberFormat="1" applyFont="1" applyFill="1"/>
    <xf numFmtId="0" fontId="0" fillId="2" borderId="4" xfId="0" applyFill="1" applyBorder="1"/>
    <xf numFmtId="0" fontId="0" fillId="2" borderId="12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13" xfId="0" applyFill="1" applyBorder="1"/>
    <xf numFmtId="3" fontId="0" fillId="14" borderId="1" xfId="0" applyNumberFormat="1" applyFill="1" applyBorder="1"/>
    <xf numFmtId="0" fontId="0" fillId="6" borderId="1" xfId="0" applyFill="1" applyBorder="1"/>
    <xf numFmtId="0" fontId="0" fillId="8" borderId="1" xfId="0" applyFill="1" applyBorder="1"/>
    <xf numFmtId="0" fontId="12" fillId="12" borderId="0" xfId="0" applyFont="1" applyFill="1"/>
    <xf numFmtId="3" fontId="12" fillId="12" borderId="0" xfId="0" applyNumberFormat="1" applyFont="1" applyFill="1"/>
    <xf numFmtId="0" fontId="0" fillId="12" borderId="0" xfId="0" applyFill="1"/>
    <xf numFmtId="0" fontId="4" fillId="11" borderId="4" xfId="0" applyFont="1" applyFill="1" applyBorder="1"/>
    <xf numFmtId="0" fontId="4" fillId="11" borderId="12" xfId="0" applyFont="1" applyFill="1" applyBorder="1"/>
    <xf numFmtId="0" fontId="4" fillId="11" borderId="10" xfId="0" applyFont="1" applyFill="1" applyBorder="1"/>
    <xf numFmtId="0" fontId="4" fillId="11" borderId="6" xfId="0" applyFont="1" applyFill="1" applyBorder="1"/>
    <xf numFmtId="0" fontId="4" fillId="11" borderId="0" xfId="0" applyFont="1" applyFill="1" applyBorder="1"/>
    <xf numFmtId="0" fontId="4" fillId="11" borderId="11" xfId="0" applyFont="1" applyFill="1" applyBorder="1"/>
    <xf numFmtId="0" fontId="4" fillId="11" borderId="5" xfId="0" applyFont="1" applyFill="1" applyBorder="1"/>
    <xf numFmtId="0" fontId="4" fillId="11" borderId="13" xfId="0" applyFont="1" applyFill="1" applyBorder="1"/>
    <xf numFmtId="0" fontId="4" fillId="11" borderId="8" xfId="0" applyFont="1" applyFill="1" applyBorder="1"/>
    <xf numFmtId="0" fontId="4" fillId="11" borderId="2" xfId="0" applyFont="1" applyFill="1" applyBorder="1"/>
    <xf numFmtId="0" fontId="4" fillId="11" borderId="7" xfId="0" applyFont="1" applyFill="1" applyBorder="1"/>
    <xf numFmtId="0" fontId="4" fillId="11" borderId="3" xfId="0" applyFont="1" applyFill="1" applyBorder="1"/>
    <xf numFmtId="0" fontId="0" fillId="2" borderId="2" xfId="0" applyFill="1" applyBorder="1"/>
    <xf numFmtId="0" fontId="0" fillId="2" borderId="7" xfId="0" applyFill="1" applyBorder="1"/>
    <xf numFmtId="0" fontId="0" fillId="2" borderId="3" xfId="0" applyFill="1" applyBorder="1"/>
    <xf numFmtId="0" fontId="0" fillId="5" borderId="1" xfId="0" applyFont="1" applyFill="1" applyBorder="1"/>
    <xf numFmtId="3" fontId="12" fillId="5" borderId="1" xfId="0" applyNumberFormat="1" applyFont="1" applyFill="1" applyBorder="1"/>
    <xf numFmtId="3" fontId="12" fillId="5" borderId="0" xfId="0" applyNumberFormat="1" applyFont="1" applyFill="1"/>
    <xf numFmtId="0" fontId="14" fillId="13" borderId="0" xfId="0" applyFont="1" applyFill="1"/>
    <xf numFmtId="3" fontId="14" fillId="13" borderId="0" xfId="0" applyNumberFormat="1" applyFont="1" applyFill="1"/>
    <xf numFmtId="3" fontId="12" fillId="15" borderId="0" xfId="0" applyNumberFormat="1" applyFont="1" applyFill="1"/>
    <xf numFmtId="0" fontId="0" fillId="14" borderId="1" xfId="0" applyFill="1" applyBorder="1"/>
    <xf numFmtId="3" fontId="15" fillId="0" borderId="1" xfId="0" applyNumberFormat="1" applyFont="1" applyBorder="1"/>
    <xf numFmtId="0" fontId="4" fillId="14" borderId="1" xfId="0" applyFont="1" applyFill="1" applyBorder="1"/>
    <xf numFmtId="0" fontId="0" fillId="8" borderId="14" xfId="0" applyFill="1" applyBorder="1"/>
    <xf numFmtId="0" fontId="0" fillId="8" borderId="15" xfId="0" applyFill="1" applyBorder="1"/>
    <xf numFmtId="0" fontId="4" fillId="8" borderId="9" xfId="0" applyFont="1" applyFill="1" applyBorder="1"/>
    <xf numFmtId="0" fontId="16" fillId="0" borderId="0" xfId="0" applyFont="1"/>
    <xf numFmtId="0" fontId="17" fillId="0" borderId="0" xfId="0" applyFont="1"/>
    <xf numFmtId="0" fontId="4" fillId="16" borderId="4" xfId="0" applyFont="1" applyFill="1" applyBorder="1"/>
    <xf numFmtId="0" fontId="4" fillId="16" borderId="2" xfId="0" applyFont="1" applyFill="1" applyBorder="1"/>
    <xf numFmtId="0" fontId="4" fillId="16" borderId="12" xfId="0" applyFont="1" applyFill="1" applyBorder="1"/>
    <xf numFmtId="0" fontId="4" fillId="16" borderId="6" xfId="0" applyFont="1" applyFill="1" applyBorder="1"/>
    <xf numFmtId="0" fontId="4" fillId="16" borderId="7" xfId="0" applyFont="1" applyFill="1" applyBorder="1"/>
    <xf numFmtId="0" fontId="4" fillId="16" borderId="0" xfId="0" applyFont="1" applyFill="1" applyBorder="1"/>
    <xf numFmtId="0" fontId="4" fillId="16" borderId="5" xfId="0" applyFont="1" applyFill="1" applyBorder="1"/>
    <xf numFmtId="0" fontId="4" fillId="16" borderId="3" xfId="0" applyFont="1" applyFill="1" applyBorder="1"/>
    <xf numFmtId="0" fontId="4" fillId="16" borderId="13" xfId="0" applyFont="1" applyFill="1" applyBorder="1"/>
    <xf numFmtId="0" fontId="0" fillId="17" borderId="1" xfId="0" applyFill="1" applyBorder="1"/>
    <xf numFmtId="0" fontId="0" fillId="3" borderId="5" xfId="0" applyFill="1" applyBorder="1"/>
    <xf numFmtId="3" fontId="0" fillId="6" borderId="1" xfId="0" applyNumberFormat="1" applyFill="1" applyBorder="1"/>
    <xf numFmtId="3" fontId="0" fillId="3" borderId="2" xfId="0" applyNumberFormat="1" applyFill="1" applyBorder="1"/>
    <xf numFmtId="3" fontId="0" fillId="3" borderId="12" xfId="0" applyNumberFormat="1" applyFill="1" applyBorder="1"/>
    <xf numFmtId="3" fontId="0" fillId="3" borderId="3" xfId="0" applyNumberFormat="1" applyFill="1" applyBorder="1"/>
    <xf numFmtId="3" fontId="0" fillId="3" borderId="13" xfId="0" applyNumberFormat="1" applyFill="1" applyBorder="1"/>
    <xf numFmtId="0" fontId="0" fillId="3" borderId="12" xfId="0" applyFill="1" applyBorder="1"/>
    <xf numFmtId="0" fontId="0" fillId="3" borderId="6" xfId="0" applyFill="1" applyBorder="1"/>
    <xf numFmtId="0" fontId="0" fillId="3" borderId="0" xfId="0" applyFill="1" applyBorder="1"/>
    <xf numFmtId="0" fontId="0" fillId="3" borderId="13" xfId="0" applyFill="1" applyBorder="1"/>
    <xf numFmtId="0" fontId="0" fillId="3" borderId="7" xfId="0" applyFill="1" applyBorder="1"/>
    <xf numFmtId="3" fontId="0" fillId="11" borderId="2" xfId="0" applyNumberFormat="1" applyFill="1" applyBorder="1"/>
    <xf numFmtId="3" fontId="0" fillId="11" borderId="12" xfId="0" applyNumberFormat="1" applyFill="1" applyBorder="1"/>
    <xf numFmtId="4" fontId="0" fillId="0" borderId="0" xfId="0" applyNumberFormat="1"/>
    <xf numFmtId="3" fontId="1" fillId="11" borderId="3" xfId="0" applyNumberFormat="1" applyFont="1" applyFill="1" applyBorder="1"/>
    <xf numFmtId="3" fontId="1" fillId="11" borderId="13" xfId="0" applyNumberFormat="1" applyFont="1" applyFill="1" applyBorder="1"/>
    <xf numFmtId="0" fontId="18" fillId="9" borderId="16" xfId="0" applyFont="1" applyFill="1" applyBorder="1"/>
    <xf numFmtId="0" fontId="18" fillId="9" borderId="17" xfId="0" applyFont="1" applyFill="1" applyBorder="1"/>
    <xf numFmtId="0" fontId="18" fillId="9" borderId="18" xfId="0" applyFont="1" applyFill="1" applyBorder="1"/>
    <xf numFmtId="0" fontId="4" fillId="0" borderId="0" xfId="0" applyNumberFormat="1" applyFont="1"/>
    <xf numFmtId="3" fontId="10" fillId="6" borderId="0" xfId="0" applyNumberFormat="1" applyFont="1" applyFill="1" applyBorder="1"/>
    <xf numFmtId="3" fontId="12" fillId="3" borderId="3" xfId="0" applyNumberFormat="1" applyFont="1" applyFill="1" applyBorder="1"/>
    <xf numFmtId="0" fontId="4" fillId="2" borderId="0" xfId="0" applyFont="1" applyFill="1"/>
    <xf numFmtId="0" fontId="0" fillId="2" borderId="0" xfId="0" applyFill="1"/>
    <xf numFmtId="3" fontId="10" fillId="0" borderId="1" xfId="0" applyNumberFormat="1" applyFont="1" applyBorder="1"/>
    <xf numFmtId="3" fontId="10" fillId="0" borderId="0" xfId="0" applyNumberFormat="1" applyFont="1"/>
    <xf numFmtId="0" fontId="4" fillId="17" borderId="1" xfId="0" applyFont="1" applyFill="1" applyBorder="1"/>
    <xf numFmtId="3" fontId="4" fillId="2" borderId="1" xfId="0" applyNumberFormat="1" applyFont="1" applyFill="1" applyBorder="1"/>
    <xf numFmtId="0" fontId="4" fillId="17" borderId="0" xfId="0" applyFont="1" applyFill="1"/>
    <xf numFmtId="3" fontId="4" fillId="17" borderId="1" xfId="0" applyNumberFormat="1" applyFont="1" applyFill="1" applyBorder="1"/>
    <xf numFmtId="0" fontId="4" fillId="18" borderId="4" xfId="0" applyFont="1" applyFill="1" applyBorder="1"/>
    <xf numFmtId="0" fontId="4" fillId="18" borderId="12" xfId="0" applyFont="1" applyFill="1" applyBorder="1"/>
    <xf numFmtId="0" fontId="4" fillId="18" borderId="1" xfId="0" applyFont="1" applyFill="1" applyBorder="1"/>
    <xf numFmtId="0" fontId="4" fillId="18" borderId="6" xfId="0" applyFont="1" applyFill="1" applyBorder="1"/>
    <xf numFmtId="0" fontId="4" fillId="18" borderId="0" xfId="0" applyFont="1" applyFill="1" applyBorder="1"/>
    <xf numFmtId="3" fontId="4" fillId="18" borderId="1" xfId="0" applyNumberFormat="1" applyFont="1" applyFill="1" applyBorder="1"/>
    <xf numFmtId="0" fontId="4" fillId="18" borderId="5" xfId="0" applyFont="1" applyFill="1" applyBorder="1"/>
    <xf numFmtId="0" fontId="4" fillId="18" borderId="13" xfId="0" applyFont="1" applyFill="1" applyBorder="1"/>
    <xf numFmtId="0" fontId="4" fillId="9" borderId="4" xfId="0" applyFont="1" applyFill="1" applyBorder="1"/>
    <xf numFmtId="0" fontId="4" fillId="9" borderId="12" xfId="0" applyFont="1" applyFill="1" applyBorder="1"/>
    <xf numFmtId="0" fontId="4" fillId="9" borderId="6" xfId="0" applyFont="1" applyFill="1" applyBorder="1"/>
    <xf numFmtId="0" fontId="4" fillId="9" borderId="0" xfId="0" applyFont="1" applyFill="1" applyBorder="1"/>
    <xf numFmtId="3" fontId="4" fillId="9" borderId="1" xfId="0" applyNumberFormat="1" applyFont="1" applyFill="1" applyBorder="1"/>
    <xf numFmtId="0" fontId="4" fillId="9" borderId="5" xfId="0" applyFont="1" applyFill="1" applyBorder="1"/>
    <xf numFmtId="0" fontId="4" fillId="9" borderId="13" xfId="0" applyFont="1" applyFill="1" applyBorder="1"/>
    <xf numFmtId="0" fontId="0" fillId="2" borderId="21" xfId="0" applyFill="1" applyBorder="1"/>
    <xf numFmtId="0" fontId="0" fillId="2" borderId="22" xfId="0" applyFill="1" applyBorder="1"/>
    <xf numFmtId="0" fontId="4" fillId="2" borderId="16" xfId="0" applyFont="1" applyFill="1" applyBorder="1"/>
    <xf numFmtId="0" fontId="4" fillId="2" borderId="17" xfId="0" applyFont="1" applyFill="1" applyBorder="1"/>
    <xf numFmtId="0" fontId="4" fillId="2" borderId="19" xfId="0" applyFont="1" applyFill="1" applyBorder="1"/>
    <xf numFmtId="0" fontId="4" fillId="2" borderId="0" xfId="0" applyFont="1" applyFill="1" applyBorder="1"/>
    <xf numFmtId="0" fontId="4" fillId="2" borderId="21" xfId="0" applyFont="1" applyFill="1" applyBorder="1"/>
    <xf numFmtId="0" fontId="4" fillId="2" borderId="22" xfId="0" applyFont="1" applyFill="1" applyBorder="1"/>
    <xf numFmtId="0" fontId="4" fillId="2" borderId="15" xfId="0" applyFont="1" applyFill="1" applyBorder="1"/>
    <xf numFmtId="3" fontId="4" fillId="2" borderId="15" xfId="0" applyNumberFormat="1" applyFont="1" applyFill="1" applyBorder="1"/>
    <xf numFmtId="0" fontId="4" fillId="2" borderId="18" xfId="0" applyFont="1" applyFill="1" applyBorder="1"/>
    <xf numFmtId="0" fontId="4" fillId="2" borderId="20" xfId="0" applyFont="1" applyFill="1" applyBorder="1"/>
    <xf numFmtId="0" fontId="4" fillId="2" borderId="23" xfId="0" applyFont="1" applyFill="1" applyBorder="1"/>
    <xf numFmtId="0" fontId="0" fillId="2" borderId="23" xfId="0" applyFill="1" applyBorder="1"/>
    <xf numFmtId="0" fontId="4" fillId="0" borderId="0" xfId="0" applyFont="1" applyBorder="1"/>
    <xf numFmtId="0" fontId="4" fillId="3" borderId="16" xfId="0" applyFont="1" applyFill="1" applyBorder="1"/>
    <xf numFmtId="0" fontId="4" fillId="3" borderId="17" xfId="0" applyFont="1" applyFill="1" applyBorder="1"/>
    <xf numFmtId="0" fontId="4" fillId="3" borderId="19" xfId="0" applyFont="1" applyFill="1" applyBorder="1"/>
    <xf numFmtId="0" fontId="4" fillId="3" borderId="0" xfId="0" applyFont="1" applyFill="1" applyBorder="1"/>
    <xf numFmtId="0" fontId="0" fillId="3" borderId="21" xfId="0" applyFill="1" applyBorder="1"/>
    <xf numFmtId="0" fontId="4" fillId="3" borderId="22" xfId="0" applyFont="1" applyFill="1" applyBorder="1"/>
    <xf numFmtId="3" fontId="0" fillId="0" borderId="0" xfId="0" applyNumberFormat="1" applyBorder="1"/>
    <xf numFmtId="0" fontId="0" fillId="0" borderId="9" xfId="0" applyBorder="1"/>
    <xf numFmtId="3" fontId="0" fillId="0" borderId="9" xfId="0" applyNumberFormat="1" applyBorder="1"/>
    <xf numFmtId="3" fontId="0" fillId="0" borderId="1" xfId="0" applyNumberFormat="1" applyFill="1" applyBorder="1"/>
    <xf numFmtId="3" fontId="1" fillId="0" borderId="0" xfId="0" applyNumberFormat="1" applyFont="1"/>
    <xf numFmtId="3" fontId="12" fillId="0" borderId="0" xfId="0" applyNumberFormat="1" applyFont="1" applyFill="1" applyBorder="1"/>
    <xf numFmtId="3" fontId="4" fillId="0" borderId="0" xfId="0" applyNumberFormat="1" applyFont="1" applyBorder="1"/>
    <xf numFmtId="3" fontId="3" fillId="0" borderId="0" xfId="0" applyNumberFormat="1" applyFont="1" applyBorder="1"/>
    <xf numFmtId="0" fontId="4" fillId="0" borderId="9" xfId="0" applyFont="1" applyBorder="1"/>
    <xf numFmtId="0" fontId="0" fillId="4" borderId="1" xfId="0" applyFill="1" applyBorder="1"/>
    <xf numFmtId="3" fontId="19" fillId="5" borderId="0" xfId="0" applyNumberFormat="1" applyFont="1" applyFill="1"/>
    <xf numFmtId="3" fontId="8" fillId="11" borderId="2" xfId="0" applyNumberFormat="1" applyFont="1" applyFill="1" applyBorder="1"/>
    <xf numFmtId="3" fontId="1" fillId="6" borderId="0" xfId="0" applyNumberFormat="1" applyFont="1" applyFill="1" applyBorder="1"/>
    <xf numFmtId="3" fontId="8" fillId="6" borderId="0" xfId="0" applyNumberFormat="1" applyFont="1" applyFill="1" applyBorder="1"/>
    <xf numFmtId="2" fontId="0" fillId="0" borderId="0" xfId="0" applyNumberFormat="1"/>
    <xf numFmtId="3" fontId="9" fillId="11" borderId="0" xfId="0" applyNumberFormat="1" applyFont="1" applyFill="1"/>
    <xf numFmtId="0" fontId="0" fillId="11" borderId="0" xfId="0" applyFill="1"/>
    <xf numFmtId="3" fontId="0" fillId="0" borderId="7" xfId="0" applyNumberFormat="1" applyBorder="1"/>
    <xf numFmtId="3" fontId="0" fillId="11" borderId="3" xfId="0" applyNumberFormat="1" applyFill="1" applyBorder="1"/>
    <xf numFmtId="0" fontId="4" fillId="11" borderId="0" xfId="0" applyFont="1" applyFill="1"/>
    <xf numFmtId="3" fontId="0" fillId="0" borderId="7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CARGA AGUAS ABAJO DE PARAGUAY </a:t>
            </a:r>
          </a:p>
          <a:p>
            <a:pPr>
              <a:defRPr/>
            </a:pPr>
            <a:r>
              <a:rPr lang="en-US"/>
              <a:t>ENERO A DICIEMBRE</a:t>
            </a:r>
          </a:p>
        </c:rich>
      </c:tx>
      <c:layout>
        <c:manualLayout>
          <c:xMode val="edge"/>
          <c:yMode val="edge"/>
          <c:x val="0.22225355551486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title>
    <c:autoTitleDeleted val="0"/>
    <c:plotArea>
      <c:layout>
        <c:manualLayout>
          <c:layoutTarget val="inner"/>
          <c:xMode val="edge"/>
          <c:yMode val="edge"/>
          <c:x val="0.11602537182852143"/>
          <c:y val="0.13930555555555554"/>
          <c:w val="0.83953018372703414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 ENERO A DICIEMBRE 19-20'!$D$11</c:f>
              <c:strCache>
                <c:ptCount val="1"/>
                <c:pt idx="0">
                  <c:v>CARGA AGUAS ABAJO DE PARAGUAY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'GRAFICO ENERO A DICIEMBRE 19-20'!$E$9:$H$10</c:f>
              <c:strCache>
                <c:ptCount val="4"/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'GRAFICO ENERO A DICIEMBRE 19-20'!$E$11:$H$11</c:f>
              <c:numCache>
                <c:formatCode>General</c:formatCode>
                <c:ptCount val="4"/>
                <c:pt idx="2" formatCode="#,##0">
                  <c:v>11702102</c:v>
                </c:pt>
                <c:pt idx="3" formatCode="#,##0">
                  <c:v>11376365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8-42B5-8DEA-1DC4A6397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114240"/>
        <c:axId val="19331208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'GRAFICO ENERO A DICIEMBRE 19-20'!$D$12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'GRAFICO ENERO A DICIEMBRE 19-20'!$E$9:$H$10</c15:sqref>
                        </c15:formulaRef>
                      </c:ext>
                    </c:extLst>
                    <c:strCache>
                      <c:ptCount val="4"/>
                      <c:pt idx="2">
                        <c:v>2019</c:v>
                      </c:pt>
                      <c:pt idx="3">
                        <c:v>2020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'GRAFICO ENERO A DICIEMBRE 19-20'!$E$12:$H$12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E98-42B5-8DEA-1DC4A639747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 ENERO A DICIEMBRE 19-20'!$D$13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 ENERO A DICIEMBRE 19-20'!$E$9:$H$10</c15:sqref>
                        </c15:formulaRef>
                      </c:ext>
                    </c:extLst>
                    <c:strCache>
                      <c:ptCount val="4"/>
                      <c:pt idx="2">
                        <c:v>2019</c:v>
                      </c:pt>
                      <c:pt idx="3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 ENERO A DICIEMBRE 19-20'!$E$13:$H$13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E98-42B5-8DEA-1DC4A639747B}"/>
                  </c:ext>
                </c:extLst>
              </c15:ser>
            </c15:filteredBarSeries>
          </c:ext>
        </c:extLst>
      </c:barChart>
      <c:catAx>
        <c:axId val="193311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933120896"/>
        <c:crosses val="autoZero"/>
        <c:auto val="1"/>
        <c:lblAlgn val="ctr"/>
        <c:lblOffset val="100"/>
        <c:noMultiLvlLbl val="0"/>
      </c:catAx>
      <c:valAx>
        <c:axId val="193312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93311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MOVIMIENTOS DE SOJA EN PUERTO MURTINHO/LADARIO ENERO A</a:t>
            </a:r>
            <a:r>
              <a:rPr lang="en-US" baseline="0"/>
              <a:t> DICIEMBRE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ENERO A DICIEMBRE 19-20'!$G$40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'GRAFICO ENERO A DICIEMBRE 19-20'!$C$41:$F$43</c:f>
              <c:strCache>
                <c:ptCount val="2"/>
                <c:pt idx="0">
                  <c:v>MOVIMIENTOS DE SOJA EN PUERTO MURTINHO/LADARIO</c:v>
                </c:pt>
                <c:pt idx="1">
                  <c:v>ENERO  A DICIEMBRE</c:v>
                </c:pt>
              </c:strCache>
            </c:strRef>
          </c:cat>
          <c:val>
            <c:numRef>
              <c:f>'GRAFICO ENERO A DICIEMBRE 19-20'!$G$41:$G$43</c:f>
              <c:numCache>
                <c:formatCode>#,##0</c:formatCode>
                <c:ptCount val="3"/>
                <c:pt idx="1">
                  <c:v>316946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9-4989-8977-A22DE0008954}"/>
            </c:ext>
          </c:extLst>
        </c:ser>
        <c:ser>
          <c:idx val="1"/>
          <c:order val="1"/>
          <c:tx>
            <c:strRef>
              <c:f>'GRAFICO ENERO A DICIEMBRE 19-20'!$H$40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'GRAFICO ENERO A DICIEMBRE 19-20'!$C$41:$F$43</c:f>
              <c:strCache>
                <c:ptCount val="2"/>
                <c:pt idx="0">
                  <c:v>MOVIMIENTOS DE SOJA EN PUERTO MURTINHO/LADARIO</c:v>
                </c:pt>
                <c:pt idx="1">
                  <c:v>ENERO  A DICIEMBRE</c:v>
                </c:pt>
              </c:strCache>
            </c:strRef>
          </c:cat>
          <c:val>
            <c:numRef>
              <c:f>'GRAFICO ENERO A DICIEMBRE 19-20'!$H$41:$H$43</c:f>
              <c:numCache>
                <c:formatCode>#,##0</c:formatCode>
                <c:ptCount val="3"/>
                <c:pt idx="1">
                  <c:v>388454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09-4989-8977-A22DE0008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9472576"/>
        <c:axId val="1459472992"/>
      </c:barChart>
      <c:catAx>
        <c:axId val="1459472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59472992"/>
        <c:crosses val="autoZero"/>
        <c:auto val="1"/>
        <c:lblAlgn val="ctr"/>
        <c:lblOffset val="100"/>
        <c:noMultiLvlLbl val="0"/>
      </c:catAx>
      <c:valAx>
        <c:axId val="145947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45947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Y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MOVIMIENTOS MINERAL</a:t>
            </a:r>
            <a:r>
              <a:rPr lang="en-US" baseline="0"/>
              <a:t> DE HIERRO EN CORUMBA - ENERO A DICIEMBRE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ENERO A DICIEMBRE 19-20'!$C$64</c:f>
              <c:strCache>
                <c:ptCount val="1"/>
                <c:pt idx="0">
                  <c:v>ENERO A 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'GRAFICO ENERO A DICIEMBRE 19-20'!$D$62:$I$63</c:f>
              <c:multiLvlStrCache>
                <c:ptCount val="5"/>
                <c:lvl>
                  <c:pt idx="4">
                    <c:v> </c:v>
                  </c:pt>
                </c:lvl>
                <c:lvl>
                  <c:pt idx="3">
                    <c:v>2019</c:v>
                  </c:pt>
                  <c:pt idx="4">
                    <c:v>2020</c:v>
                  </c:pt>
                </c:lvl>
              </c:multiLvlStrCache>
            </c:multiLvlStrRef>
          </c:cat>
          <c:val>
            <c:numRef>
              <c:f>'GRAFICO ENERO A DICIEMBRE 19-20'!$D$64:$I$64</c:f>
              <c:numCache>
                <c:formatCode>General</c:formatCode>
                <c:ptCount val="6"/>
                <c:pt idx="3" formatCode="#,##0">
                  <c:v>3640898</c:v>
                </c:pt>
                <c:pt idx="4" formatCode="#,##0">
                  <c:v>1925997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F-4684-9D65-F0458B697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0427472"/>
        <c:axId val="193311840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'GRAFICO ENERO A DICIEMBRE 19-20'!$C$65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'GRAFICO ENERO A DICIEMBRE 19-20'!$D$62:$I$63</c15:sqref>
                        </c15:formulaRef>
                      </c:ext>
                    </c:extLst>
                    <c:multiLvlStrCache>
                      <c:ptCount val="5"/>
                      <c:lvl>
                        <c:pt idx="4">
                          <c:v> </c:v>
                        </c:pt>
                      </c:lvl>
                      <c:lvl>
                        <c:pt idx="3">
                          <c:v>2019</c:v>
                        </c:pt>
                        <c:pt idx="4">
                          <c:v>2020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'GRAFICO ENERO A DICIEMBRE 19-20'!$D$65:$I$65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EBF-4684-9D65-F0458B697437}"/>
                  </c:ext>
                </c:extLst>
              </c15:ser>
            </c15:filteredBarSeries>
          </c:ext>
        </c:extLst>
      </c:barChart>
      <c:catAx>
        <c:axId val="211042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933118400"/>
        <c:crosses val="autoZero"/>
        <c:auto val="1"/>
        <c:lblAlgn val="ctr"/>
        <c:lblOffset val="100"/>
        <c:noMultiLvlLbl val="0"/>
      </c:catAx>
      <c:valAx>
        <c:axId val="193311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211042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Y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MOVIMIENTOS</a:t>
            </a:r>
            <a:r>
              <a:rPr lang="en-US" baseline="0"/>
              <a:t> AGUAS ABAJO DE BOLIVIA </a:t>
            </a:r>
          </a:p>
          <a:p>
            <a:pPr>
              <a:defRPr/>
            </a:pPr>
            <a:r>
              <a:rPr lang="en-US" baseline="0"/>
              <a:t>ENERO A DICIEMBRE  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'GRAFICO ENERO A DICIEMBRE 19-20'!$D$91</c:f>
              <c:strCache>
                <c:ptCount val="1"/>
                <c:pt idx="0">
                  <c:v>MOVIMIENTOS AGUAS ABAJO DE BOLIVIA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'GRAFICO ENERO A DICIEMBRE 19-20'!$E$89:$I$89</c:f>
              <c:numCache>
                <c:formatCode>General</c:formatCode>
                <c:ptCount val="5"/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'GRAFICO ENERO A DICIEMBRE 19-20'!$E$91:$I$91</c:f>
              <c:numCache>
                <c:formatCode>General</c:formatCode>
                <c:ptCount val="5"/>
                <c:pt idx="3" formatCode="#,##0">
                  <c:v>1370902</c:v>
                </c:pt>
                <c:pt idx="4" formatCode="#,##0">
                  <c:v>656300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CA-4FF7-899C-3B73A99C191D}"/>
            </c:ext>
          </c:extLst>
        </c:ser>
        <c:ser>
          <c:idx val="2"/>
          <c:order val="2"/>
          <c:tx>
            <c:strRef>
              <c:f>'GRAFICO ENERO A DICIEMBRE 19-20'!$D$92</c:f>
              <c:strCache>
                <c:ptCount val="1"/>
                <c:pt idx="0">
                  <c:v>ENERO A 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'GRAFICO ENERO A DICIEMBRE 19-20'!$E$89:$I$89</c:f>
              <c:numCache>
                <c:formatCode>General</c:formatCode>
                <c:ptCount val="5"/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'GRAFICO ENERO A DICIEMBRE 19-20'!$E$92:$I$92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5CA-4FF7-899C-3B73A99C1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9733888"/>
        <c:axId val="21297318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'GRAFICO ENERO A DICIEMBRE 19-20'!$D$90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'GRAFICO ENERO A DICIEMBRE 19-20'!$E$89:$I$89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'GRAFICO ENERO A DICIEMBRE 19-20'!$E$90:$I$90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5CA-4FF7-899C-3B73A99C191D}"/>
                  </c:ext>
                </c:extLst>
              </c15:ser>
            </c15:filteredBarSeries>
          </c:ext>
        </c:extLst>
      </c:barChart>
      <c:catAx>
        <c:axId val="212973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2129731808"/>
        <c:crosses val="autoZero"/>
        <c:auto val="1"/>
        <c:lblAlgn val="ctr"/>
        <c:lblOffset val="100"/>
        <c:noMultiLvlLbl val="0"/>
      </c:catAx>
      <c:valAx>
        <c:axId val="212973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212973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Y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08818897637795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CARGAS 2015-2019'!$B$10</c:f>
              <c:strCache>
                <c:ptCount val="1"/>
                <c:pt idx="0">
                  <c:v>CARGA AGUAS ABAJO DE PARAGUAY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'GRAFICO CARGAS 2015-2019'!$C$9:$I$9</c:f>
              <c:numCache>
                <c:formatCode>General</c:formatCode>
                <c:ptCount val="7"/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'GRAFICO CARGAS 2015-2019'!$C$10:$I$10</c:f>
              <c:numCache>
                <c:formatCode>General</c:formatCode>
                <c:ptCount val="7"/>
                <c:pt idx="2" formatCode="#,##0">
                  <c:v>14188368</c:v>
                </c:pt>
                <c:pt idx="3" formatCode="#,##0">
                  <c:v>10578208</c:v>
                </c:pt>
                <c:pt idx="4" formatCode="#,##0">
                  <c:v>12619524</c:v>
                </c:pt>
                <c:pt idx="5" formatCode="#,##0">
                  <c:v>12463207</c:v>
                </c:pt>
                <c:pt idx="6" formatCode="#,##0">
                  <c:v>11702102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2-4C71-B7E5-12EAD232F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374655"/>
        <c:axId val="1256375487"/>
      </c:barChart>
      <c:catAx>
        <c:axId val="125637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256375487"/>
        <c:crosses val="autoZero"/>
        <c:auto val="1"/>
        <c:lblAlgn val="ctr"/>
        <c:lblOffset val="100"/>
        <c:noMultiLvlLbl val="0"/>
      </c:catAx>
      <c:valAx>
        <c:axId val="1256375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25637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Y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'GRAFICO CARGAS 2015-2019'!$B$43</c:f>
              <c:strCache>
                <c:ptCount val="1"/>
                <c:pt idx="0">
                  <c:v>MOVIMIENTOS DE SOJA EN PUERTO MURTINHO/LADARIO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'GRAFICO CARGAS 2015-2019'!$C$41:$I$41</c:f>
              <c:numCache>
                <c:formatCode>General</c:formatCode>
                <c:ptCount val="7"/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'GRAFICO CARGAS 2015-2019'!$C$43:$I$43</c:f>
              <c:numCache>
                <c:formatCode>General</c:formatCode>
                <c:ptCount val="7"/>
                <c:pt idx="3" formatCode="#,##0">
                  <c:v>45608</c:v>
                </c:pt>
                <c:pt idx="4" formatCode="#,##0">
                  <c:v>170032</c:v>
                </c:pt>
                <c:pt idx="5" formatCode="#,##0">
                  <c:v>532252</c:v>
                </c:pt>
                <c:pt idx="6" formatCode="#,##0">
                  <c:v>316946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F-4D13-8147-EFE8B2BBD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8196527"/>
        <c:axId val="18797810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'GRAFICO CARGAS 2015-2019'!$B$42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'GRAFICO CARGAS 2015-2019'!$C$41:$I$41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'GRAFICO CARGAS 2015-2019'!$C$42:$I$42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AFF-4D13-8147-EFE8B2BBD045}"/>
                  </c:ext>
                </c:extLst>
              </c15:ser>
            </c15:filteredBarSeries>
          </c:ext>
        </c:extLst>
      </c:barChart>
      <c:catAx>
        <c:axId val="1878196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879781039"/>
        <c:crosses val="autoZero"/>
        <c:auto val="1"/>
        <c:lblAlgn val="ctr"/>
        <c:lblOffset val="100"/>
        <c:noMultiLvlLbl val="0"/>
      </c:catAx>
      <c:valAx>
        <c:axId val="1879781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878196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Y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'GRAFICO CARGAS 2015-2019'!$B$73</c:f>
              <c:strCache>
                <c:ptCount val="1"/>
                <c:pt idx="0">
                  <c:v>MOVIMIENTOS MINERAL DE HIERRO EN  CORUMBA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'GRAFICO CARGAS 2015-2019'!$C$71:$J$71</c:f>
              <c:numCache>
                <c:formatCode>General</c:formatCode>
                <c:ptCount val="8"/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'GRAFICO CARGAS 2015-2019'!$C$73:$J$73</c:f>
              <c:numCache>
                <c:formatCode>General</c:formatCode>
                <c:ptCount val="8"/>
                <c:pt idx="3" formatCode="#,##0">
                  <c:v>4201891</c:v>
                </c:pt>
                <c:pt idx="4" formatCode="#,##0">
                  <c:v>3347223</c:v>
                </c:pt>
                <c:pt idx="5" formatCode="#,##0">
                  <c:v>3742619</c:v>
                </c:pt>
                <c:pt idx="6" formatCode="#,##0">
                  <c:v>3386277</c:v>
                </c:pt>
                <c:pt idx="7" formatCode="#,##0">
                  <c:v>3640898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7-4A2F-9F05-FA13DD77B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8219391"/>
        <c:axId val="171822022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'GRAFICO CARGAS 2015-2019'!$B$72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'GRAFICO CARGAS 2015-2019'!$C$71:$J$71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'GRAFICO CARGAS 2015-2019'!$C$72:$J$72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337-4A2F-9F05-FA13DD77BA5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 CARGAS 2015-2019'!$B$74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 CARGAS 2015-2019'!$C$71:$J$71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 CARGAS 2015-2019'!$C$74:$J$74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337-4A2F-9F05-FA13DD77BA53}"/>
                  </c:ext>
                </c:extLst>
              </c15:ser>
            </c15:filteredBarSeries>
          </c:ext>
        </c:extLst>
      </c:barChart>
      <c:catAx>
        <c:axId val="171821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718220223"/>
        <c:crosses val="autoZero"/>
        <c:auto val="1"/>
        <c:lblAlgn val="ctr"/>
        <c:lblOffset val="100"/>
        <c:noMultiLvlLbl val="0"/>
      </c:catAx>
      <c:valAx>
        <c:axId val="1718220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718219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Y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'GRAFICO CARGAS 2015-2019'!$B$106</c:f>
              <c:strCache>
                <c:ptCount val="1"/>
                <c:pt idx="0">
                  <c:v>MOVIMIENTOS AGUAS ABAJO DE BOLIVIA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'GRAFICO CARGAS 2015-2019'!$C$104:$J$104</c:f>
              <c:numCache>
                <c:formatCode>General</c:formatCode>
                <c:ptCount val="8"/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'GRAFICO CARGAS 2015-2019'!$C$106:$J$106</c:f>
              <c:numCache>
                <c:formatCode>General</c:formatCode>
                <c:ptCount val="8"/>
                <c:pt idx="3" formatCode="#,##0">
                  <c:v>966755</c:v>
                </c:pt>
                <c:pt idx="4" formatCode="#,##0">
                  <c:v>1024573</c:v>
                </c:pt>
                <c:pt idx="5" formatCode="#,##0">
                  <c:v>1040169</c:v>
                </c:pt>
                <c:pt idx="6" formatCode="#,##0">
                  <c:v>1198396</c:v>
                </c:pt>
                <c:pt idx="7" formatCode="#,##0">
                  <c:v>1370903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E5-4B92-8EB3-C26F09ECE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2115135"/>
        <c:axId val="188211471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'GRAFICO CARGAS 2015-2019'!$B$105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'GRAFICO CARGAS 2015-2019'!$C$104:$J$104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'GRAFICO CARGAS 2015-2019'!$C$105:$J$105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CE5-4B92-8EB3-C26F09ECEE8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 CARGAS 2015-2019'!$B$107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 CARGAS 2015-2019'!$C$104:$J$104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 CARGAS 2015-2019'!$C$107:$J$107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CE5-4B92-8EB3-C26F09ECEE8C}"/>
                  </c:ext>
                </c:extLst>
              </c15:ser>
            </c15:filteredBarSeries>
          </c:ext>
        </c:extLst>
      </c:barChart>
      <c:catAx>
        <c:axId val="188211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882114719"/>
        <c:crosses val="autoZero"/>
        <c:auto val="1"/>
        <c:lblAlgn val="ctr"/>
        <c:lblOffset val="100"/>
        <c:noMultiLvlLbl val="0"/>
      </c:catAx>
      <c:valAx>
        <c:axId val="188211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882115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Y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1.jpeg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733425</xdr:colOff>
      <xdr:row>3</xdr:row>
      <xdr:rowOff>85725</xdr:rowOff>
    </xdr:to>
    <xdr:pic>
      <xdr:nvPicPr>
        <xdr:cNvPr id="3" name="Imagen 2" descr="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0"/>
          <a:ext cx="149542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152400</xdr:colOff>
      <xdr:row>15</xdr:row>
      <xdr:rowOff>85726</xdr:rowOff>
    </xdr:from>
    <xdr:to>
      <xdr:col>8</xdr:col>
      <xdr:colOff>180975</xdr:colOff>
      <xdr:row>32</xdr:row>
      <xdr:rowOff>66676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504825</xdr:colOff>
      <xdr:row>44</xdr:row>
      <xdr:rowOff>123825</xdr:rowOff>
    </xdr:from>
    <xdr:to>
      <xdr:col>8</xdr:col>
      <xdr:colOff>190500</xdr:colOff>
      <xdr:row>59</xdr:row>
      <xdr:rowOff>9525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661987</xdr:colOff>
      <xdr:row>68</xdr:row>
      <xdr:rowOff>57150</xdr:rowOff>
    </xdr:from>
    <xdr:to>
      <xdr:col>8</xdr:col>
      <xdr:colOff>347662</xdr:colOff>
      <xdr:row>82</xdr:row>
      <xdr:rowOff>133350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185737</xdr:colOff>
      <xdr:row>95</xdr:row>
      <xdr:rowOff>114300</xdr:rowOff>
    </xdr:from>
    <xdr:to>
      <xdr:col>8</xdr:col>
      <xdr:colOff>633412</xdr:colOff>
      <xdr:row>110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13</xdr:row>
      <xdr:rowOff>133350</xdr:rowOff>
    </xdr:from>
    <xdr:to>
      <xdr:col>7</xdr:col>
      <xdr:colOff>733425</xdr:colOff>
      <xdr:row>28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690562</xdr:colOff>
      <xdr:row>45</xdr:row>
      <xdr:rowOff>95250</xdr:rowOff>
    </xdr:from>
    <xdr:to>
      <xdr:col>7</xdr:col>
      <xdr:colOff>690562</xdr:colOff>
      <xdr:row>59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690562</xdr:colOff>
      <xdr:row>76</xdr:row>
      <xdr:rowOff>95250</xdr:rowOff>
    </xdr:from>
    <xdr:to>
      <xdr:col>7</xdr:col>
      <xdr:colOff>690562</xdr:colOff>
      <xdr:row>90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652462</xdr:colOff>
      <xdr:row>108</xdr:row>
      <xdr:rowOff>66675</xdr:rowOff>
    </xdr:from>
    <xdr:to>
      <xdr:col>7</xdr:col>
      <xdr:colOff>652462</xdr:colOff>
      <xdr:row>122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733425</xdr:colOff>
      <xdr:row>3</xdr:row>
      <xdr:rowOff>38100</xdr:rowOff>
    </xdr:to>
    <xdr:pic>
      <xdr:nvPicPr>
        <xdr:cNvPr id="7" name="Imagen 6" descr="Log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0"/>
          <a:ext cx="149542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650875</xdr:colOff>
      <xdr:row>32</xdr:row>
      <xdr:rowOff>63500</xdr:rowOff>
    </xdr:from>
    <xdr:to>
      <xdr:col>10</xdr:col>
      <xdr:colOff>622300</xdr:colOff>
      <xdr:row>35</xdr:row>
      <xdr:rowOff>149225</xdr:rowOff>
    </xdr:to>
    <xdr:pic>
      <xdr:nvPicPr>
        <xdr:cNvPr id="10" name="Imagen 9" descr="Log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6875" y="6302375"/>
          <a:ext cx="149542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10</xdr:col>
      <xdr:colOff>733425</xdr:colOff>
      <xdr:row>69</xdr:row>
      <xdr:rowOff>85725</xdr:rowOff>
    </xdr:to>
    <xdr:pic>
      <xdr:nvPicPr>
        <xdr:cNvPr id="12" name="Imagen 11" descr="Log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2715875"/>
          <a:ext cx="149542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98</xdr:row>
      <xdr:rowOff>0</xdr:rowOff>
    </xdr:from>
    <xdr:to>
      <xdr:col>10</xdr:col>
      <xdr:colOff>733425</xdr:colOff>
      <xdr:row>101</xdr:row>
      <xdr:rowOff>85725</xdr:rowOff>
    </xdr:to>
    <xdr:pic>
      <xdr:nvPicPr>
        <xdr:cNvPr id="14" name="Imagen 13" descr="Log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8811875"/>
          <a:ext cx="14954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R74"/>
  <sheetViews>
    <sheetView tabSelected="1" topLeftCell="A17" zoomScale="89" zoomScaleNormal="89" workbookViewId="0">
      <selection activeCell="B19" sqref="B19:N19"/>
    </sheetView>
  </sheetViews>
  <sheetFormatPr baseColWidth="10" defaultRowHeight="15" x14ac:dyDescent="0.25"/>
  <cols>
    <col min="1" max="1" width="16.85546875" customWidth="1"/>
    <col min="2" max="2" width="14" customWidth="1"/>
    <col min="14" max="14" width="13" bestFit="1" customWidth="1"/>
    <col min="16" max="16" width="15" bestFit="1" customWidth="1"/>
  </cols>
  <sheetData>
    <row r="4" spans="1:14" ht="15.75" x14ac:dyDescent="0.25">
      <c r="D4" s="114"/>
      <c r="E4" s="114" t="s">
        <v>46</v>
      </c>
      <c r="F4" s="114"/>
      <c r="G4" s="114"/>
      <c r="H4" s="114"/>
      <c r="I4" s="114"/>
    </row>
    <row r="5" spans="1:14" ht="15.75" x14ac:dyDescent="0.25">
      <c r="D5" s="114"/>
      <c r="E5" s="114"/>
      <c r="F5" s="114"/>
      <c r="G5" s="114"/>
      <c r="H5" s="114"/>
      <c r="I5" s="114"/>
    </row>
    <row r="6" spans="1:14" ht="15.75" x14ac:dyDescent="0.25">
      <c r="D6" s="114"/>
      <c r="E6" s="114" t="s">
        <v>59</v>
      </c>
      <c r="F6" s="114"/>
      <c r="G6" s="114"/>
      <c r="H6" s="114"/>
      <c r="I6" s="114"/>
    </row>
    <row r="10" spans="1:14" ht="18.75" x14ac:dyDescent="0.3">
      <c r="D10" s="54">
        <v>2019</v>
      </c>
      <c r="E10" s="54" t="s">
        <v>48</v>
      </c>
    </row>
    <row r="13" spans="1:14" x14ac:dyDescent="0.25">
      <c r="A13" s="4"/>
      <c r="B13" s="2"/>
      <c r="C13" s="132"/>
      <c r="D13" s="2"/>
      <c r="E13" s="132"/>
      <c r="F13" s="2"/>
      <c r="G13" s="132"/>
      <c r="H13" s="2"/>
      <c r="I13" s="132"/>
      <c r="J13" s="2"/>
      <c r="K13" s="132"/>
      <c r="L13" s="2"/>
      <c r="M13" s="132"/>
      <c r="N13" s="2"/>
    </row>
    <row r="14" spans="1:14" x14ac:dyDescent="0.25">
      <c r="A14" s="133" t="s">
        <v>9</v>
      </c>
      <c r="B14" s="136" t="s">
        <v>6</v>
      </c>
      <c r="C14" s="134" t="s">
        <v>7</v>
      </c>
      <c r="D14" s="136" t="s">
        <v>8</v>
      </c>
      <c r="E14" s="134" t="s">
        <v>37</v>
      </c>
      <c r="F14" s="136" t="s">
        <v>38</v>
      </c>
      <c r="G14" s="134" t="s">
        <v>20</v>
      </c>
      <c r="H14" s="136" t="s">
        <v>39</v>
      </c>
      <c r="I14" s="134" t="s">
        <v>40</v>
      </c>
      <c r="J14" s="136" t="s">
        <v>21</v>
      </c>
      <c r="K14" s="134" t="s">
        <v>22</v>
      </c>
      <c r="L14" s="136" t="s">
        <v>23</v>
      </c>
      <c r="M14" s="134" t="s">
        <v>24</v>
      </c>
      <c r="N14" s="136" t="s">
        <v>14</v>
      </c>
    </row>
    <row r="15" spans="1:14" x14ac:dyDescent="0.25">
      <c r="A15" s="126"/>
      <c r="B15" s="3"/>
      <c r="C15" s="135"/>
      <c r="D15" s="3"/>
      <c r="E15" s="135"/>
      <c r="F15" s="3"/>
      <c r="G15" s="135"/>
      <c r="H15" s="3"/>
      <c r="I15" s="135"/>
      <c r="J15" s="3"/>
      <c r="K15" s="135"/>
      <c r="L15" s="3"/>
      <c r="M15" s="135"/>
      <c r="N15" s="3"/>
    </row>
    <row r="16" spans="1:14" x14ac:dyDescent="0.25">
      <c r="A16" s="6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6" x14ac:dyDescent="0.25">
      <c r="A17" s="68" t="s">
        <v>0</v>
      </c>
      <c r="B17" s="55">
        <v>54762</v>
      </c>
      <c r="C17" s="55">
        <v>54911</v>
      </c>
      <c r="D17" s="55">
        <v>42033</v>
      </c>
      <c r="E17" s="55">
        <v>75940</v>
      </c>
      <c r="F17" s="55">
        <v>71531</v>
      </c>
      <c r="G17" s="55">
        <v>69740</v>
      </c>
      <c r="H17" s="55">
        <v>66995</v>
      </c>
      <c r="I17" s="55">
        <v>59531</v>
      </c>
      <c r="J17" s="55">
        <v>70395</v>
      </c>
      <c r="K17" s="55">
        <v>62305</v>
      </c>
      <c r="L17" s="55">
        <v>61209</v>
      </c>
      <c r="M17" s="55">
        <v>52757</v>
      </c>
      <c r="N17" s="55">
        <f t="shared" ref="N17:N23" si="0">SUM(B17:M17)</f>
        <v>742109</v>
      </c>
    </row>
    <row r="18" spans="1:16" x14ac:dyDescent="0.25">
      <c r="A18" s="68" t="s">
        <v>1</v>
      </c>
      <c r="B18" s="55">
        <v>5700</v>
      </c>
      <c r="C18" s="55">
        <v>5005</v>
      </c>
      <c r="D18" s="55">
        <v>4015</v>
      </c>
      <c r="E18" s="55">
        <v>6651</v>
      </c>
      <c r="F18" s="55">
        <v>1869</v>
      </c>
      <c r="G18" s="55">
        <v>2416</v>
      </c>
      <c r="H18" s="55">
        <v>2404</v>
      </c>
      <c r="I18" s="55">
        <v>12960</v>
      </c>
      <c r="J18" s="55">
        <v>8191</v>
      </c>
      <c r="K18" s="55">
        <v>3951</v>
      </c>
      <c r="L18" s="55">
        <v>2582</v>
      </c>
      <c r="M18" s="55">
        <v>7265</v>
      </c>
      <c r="N18" s="55">
        <f t="shared" si="0"/>
        <v>63009</v>
      </c>
    </row>
    <row r="19" spans="1:16" x14ac:dyDescent="0.25">
      <c r="A19" s="68" t="s">
        <v>28</v>
      </c>
      <c r="B19" s="55">
        <v>16536</v>
      </c>
      <c r="C19" s="55">
        <v>3363</v>
      </c>
      <c r="D19" s="55">
        <v>12444</v>
      </c>
      <c r="E19" s="55">
        <v>6190</v>
      </c>
      <c r="F19" s="55">
        <v>9563</v>
      </c>
      <c r="G19" s="55">
        <v>10946</v>
      </c>
      <c r="H19" s="55">
        <v>9094</v>
      </c>
      <c r="I19" s="55">
        <v>11663</v>
      </c>
      <c r="J19" s="55">
        <v>7425</v>
      </c>
      <c r="K19" s="55">
        <v>5950</v>
      </c>
      <c r="L19" s="55">
        <v>2715</v>
      </c>
      <c r="M19" s="55">
        <v>2040</v>
      </c>
      <c r="N19" s="55">
        <f>SUM(B19:M19)</f>
        <v>97929</v>
      </c>
    </row>
    <row r="20" spans="1:16" x14ac:dyDescent="0.25">
      <c r="A20" s="68" t="s">
        <v>2</v>
      </c>
      <c r="B20" s="55">
        <v>112041</v>
      </c>
      <c r="C20" s="55">
        <v>189493</v>
      </c>
      <c r="D20" s="55">
        <v>217862</v>
      </c>
      <c r="E20" s="55">
        <v>285404</v>
      </c>
      <c r="F20" s="55">
        <v>228283</v>
      </c>
      <c r="G20" s="55">
        <v>187253</v>
      </c>
      <c r="H20" s="55">
        <v>248912</v>
      </c>
      <c r="I20" s="55">
        <v>214210</v>
      </c>
      <c r="J20" s="55">
        <v>244716</v>
      </c>
      <c r="K20" s="55">
        <v>257280</v>
      </c>
      <c r="L20" s="55">
        <v>237812</v>
      </c>
      <c r="M20" s="55">
        <v>104782</v>
      </c>
      <c r="N20" s="55">
        <f t="shared" si="0"/>
        <v>2528048</v>
      </c>
    </row>
    <row r="21" spans="1:16" x14ac:dyDescent="0.25">
      <c r="A21" s="68" t="s">
        <v>3</v>
      </c>
      <c r="B21" s="55">
        <v>84870</v>
      </c>
      <c r="C21" s="55">
        <v>20557</v>
      </c>
      <c r="D21" s="55"/>
      <c r="E21" s="55">
        <v>15341</v>
      </c>
      <c r="F21" s="55"/>
      <c r="G21" s="55">
        <v>93874</v>
      </c>
      <c r="H21" s="55">
        <v>366994</v>
      </c>
      <c r="I21" s="55">
        <v>472236</v>
      </c>
      <c r="J21" s="55">
        <v>244410</v>
      </c>
      <c r="K21" s="55">
        <v>337317</v>
      </c>
      <c r="L21" s="55">
        <v>124516</v>
      </c>
      <c r="M21" s="55">
        <v>86750</v>
      </c>
      <c r="N21" s="55">
        <f t="shared" si="0"/>
        <v>1846865</v>
      </c>
    </row>
    <row r="22" spans="1:16" x14ac:dyDescent="0.25">
      <c r="A22" s="68" t="s">
        <v>4</v>
      </c>
      <c r="B22" s="55">
        <v>940000</v>
      </c>
      <c r="C22" s="55">
        <v>800944</v>
      </c>
      <c r="D22" s="55">
        <v>778773</v>
      </c>
      <c r="E22" s="55">
        <v>609932</v>
      </c>
      <c r="F22" s="55">
        <v>621198</v>
      </c>
      <c r="G22" s="55">
        <v>580245</v>
      </c>
      <c r="H22" s="55">
        <v>307599</v>
      </c>
      <c r="I22" s="55">
        <v>233152</v>
      </c>
      <c r="J22" s="55">
        <v>90036</v>
      </c>
      <c r="K22" s="55">
        <v>135423</v>
      </c>
      <c r="L22" s="55">
        <v>77606</v>
      </c>
      <c r="M22" s="55">
        <v>13609</v>
      </c>
      <c r="N22" s="55">
        <f t="shared" si="0"/>
        <v>5188517</v>
      </c>
    </row>
    <row r="23" spans="1:16" x14ac:dyDescent="0.25">
      <c r="A23" s="68" t="s">
        <v>5</v>
      </c>
      <c r="B23" s="55"/>
      <c r="C23" s="55"/>
      <c r="D23" s="55">
        <v>1889</v>
      </c>
      <c r="E23" s="55">
        <v>510</v>
      </c>
      <c r="F23" s="55">
        <v>525</v>
      </c>
      <c r="G23" s="55">
        <v>300</v>
      </c>
      <c r="H23" s="55">
        <v>700</v>
      </c>
      <c r="I23" s="55">
        <v>745</v>
      </c>
      <c r="J23" s="55"/>
      <c r="K23" s="55"/>
      <c r="L23" s="55">
        <v>107</v>
      </c>
      <c r="M23" s="55"/>
      <c r="N23" s="55">
        <f t="shared" si="0"/>
        <v>4776</v>
      </c>
    </row>
    <row r="24" spans="1:16" x14ac:dyDescent="0.25">
      <c r="A24" s="68" t="s">
        <v>10</v>
      </c>
      <c r="B24">
        <v>1550</v>
      </c>
      <c r="C24" s="55">
        <v>5324</v>
      </c>
      <c r="D24" s="55">
        <v>5293</v>
      </c>
      <c r="E24" s="55">
        <v>2058</v>
      </c>
      <c r="F24" s="55">
        <v>3554</v>
      </c>
      <c r="G24" s="55">
        <v>5491</v>
      </c>
      <c r="H24" s="55">
        <v>3603</v>
      </c>
      <c r="I24" s="55">
        <v>3408</v>
      </c>
      <c r="J24" s="55">
        <v>3009</v>
      </c>
      <c r="K24" s="55">
        <v>3009</v>
      </c>
      <c r="L24" s="55">
        <v>4212</v>
      </c>
      <c r="M24" s="55">
        <v>1404</v>
      </c>
      <c r="N24" s="55">
        <v>41915</v>
      </c>
    </row>
    <row r="25" spans="1:16" x14ac:dyDescent="0.25">
      <c r="A25" s="68" t="s">
        <v>50</v>
      </c>
      <c r="B25" s="55">
        <v>82153</v>
      </c>
      <c r="C25" s="55">
        <v>33623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>
        <f>SUM(B25:M25)</f>
        <v>115776</v>
      </c>
    </row>
    <row r="26" spans="1:16" x14ac:dyDescent="0.25">
      <c r="A26" s="68" t="s">
        <v>11</v>
      </c>
      <c r="B26" s="55">
        <v>14950</v>
      </c>
      <c r="C26" s="55">
        <v>2778</v>
      </c>
      <c r="D26" s="55">
        <v>3674</v>
      </c>
      <c r="E26" s="55">
        <v>1487</v>
      </c>
      <c r="F26" s="55">
        <v>484</v>
      </c>
      <c r="G26" s="55"/>
      <c r="H26" s="55"/>
      <c r="I26" s="55"/>
      <c r="J26" s="55"/>
      <c r="K26" s="55"/>
      <c r="L26" s="55">
        <v>401</v>
      </c>
      <c r="M26" s="55"/>
      <c r="N26" s="55">
        <f>SUM(B26:M26)</f>
        <v>23774</v>
      </c>
    </row>
    <row r="27" spans="1:16" x14ac:dyDescent="0.25">
      <c r="A27" s="68" t="s">
        <v>13</v>
      </c>
      <c r="B27" s="55">
        <v>59099</v>
      </c>
      <c r="C27" s="55">
        <v>67955</v>
      </c>
      <c r="D27" s="55">
        <v>77373</v>
      </c>
      <c r="E27" s="55">
        <v>59736</v>
      </c>
      <c r="F27" s="55">
        <v>88764</v>
      </c>
      <c r="G27" s="55">
        <v>106021</v>
      </c>
      <c r="H27" s="55">
        <v>100163</v>
      </c>
      <c r="I27" s="55">
        <v>97640</v>
      </c>
      <c r="J27" s="55">
        <v>80571</v>
      </c>
      <c r="K27" s="55">
        <v>151385</v>
      </c>
      <c r="L27" s="55">
        <v>90279</v>
      </c>
      <c r="M27" s="55">
        <v>70398</v>
      </c>
      <c r="N27" s="55">
        <f>SUM(B27:M27)</f>
        <v>1049384</v>
      </c>
      <c r="P27" s="31"/>
    </row>
    <row r="28" spans="1:16" x14ac:dyDescent="0.25">
      <c r="A28" s="68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 t="s">
        <v>29</v>
      </c>
      <c r="P28" s="31"/>
    </row>
    <row r="29" spans="1:16" x14ac:dyDescent="0.25">
      <c r="A29" s="12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 t="s">
        <v>29</v>
      </c>
    </row>
    <row r="30" spans="1:16" x14ac:dyDescent="0.25">
      <c r="A30" s="125" t="s">
        <v>49</v>
      </c>
      <c r="B30" s="55">
        <v>0</v>
      </c>
      <c r="C30" s="55">
        <v>0</v>
      </c>
      <c r="D30" s="55">
        <v>43172</v>
      </c>
      <c r="E30" s="55">
        <v>64341</v>
      </c>
      <c r="F30" s="55">
        <v>75923</v>
      </c>
      <c r="G30" s="55">
        <v>43085</v>
      </c>
      <c r="H30" s="55">
        <v>3398</v>
      </c>
      <c r="I30" s="55">
        <v>2800</v>
      </c>
      <c r="J30" s="55">
        <v>0</v>
      </c>
      <c r="K30" s="55">
        <v>0</v>
      </c>
      <c r="L30" s="55">
        <v>0</v>
      </c>
      <c r="M30" s="55">
        <v>0</v>
      </c>
      <c r="N30" s="55">
        <f>SUM(B30:M30)</f>
        <v>232719</v>
      </c>
      <c r="O30" s="212"/>
      <c r="P30" s="31"/>
    </row>
    <row r="31" spans="1:16" x14ac:dyDescent="0.25">
      <c r="A31" s="125" t="s">
        <v>51</v>
      </c>
      <c r="B31" s="55">
        <v>0</v>
      </c>
      <c r="C31" s="55">
        <v>5153</v>
      </c>
      <c r="D31" s="55">
        <v>21797</v>
      </c>
      <c r="E31" s="55">
        <v>0</v>
      </c>
      <c r="F31" s="55">
        <v>26822</v>
      </c>
      <c r="G31" s="55">
        <v>0</v>
      </c>
      <c r="H31" s="55">
        <v>0</v>
      </c>
      <c r="I31" s="55">
        <v>30455</v>
      </c>
      <c r="J31" s="55">
        <v>0</v>
      </c>
      <c r="K31" s="55">
        <v>0</v>
      </c>
      <c r="L31" s="55">
        <v>0</v>
      </c>
      <c r="M31" s="55">
        <v>0</v>
      </c>
      <c r="N31" s="55">
        <f>SUM(B31:M31)</f>
        <v>84227</v>
      </c>
      <c r="P31" s="31"/>
    </row>
    <row r="32" spans="1:16" x14ac:dyDescent="0.25">
      <c r="A32" s="12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P32" s="31"/>
    </row>
    <row r="33" spans="1:18" x14ac:dyDescent="0.25">
      <c r="A33" s="125" t="s">
        <v>43</v>
      </c>
      <c r="B33" s="55">
        <v>219390</v>
      </c>
      <c r="C33" s="55">
        <v>94558</v>
      </c>
      <c r="D33" s="55">
        <v>235952</v>
      </c>
      <c r="E33" s="55">
        <v>372572</v>
      </c>
      <c r="F33" s="55">
        <v>594421</v>
      </c>
      <c r="G33" s="55">
        <v>447522</v>
      </c>
      <c r="H33" s="55">
        <v>375242</v>
      </c>
      <c r="I33" s="55">
        <v>196896</v>
      </c>
      <c r="J33" s="55">
        <v>456004</v>
      </c>
      <c r="K33" s="55">
        <v>383982</v>
      </c>
      <c r="L33" s="55">
        <v>191121</v>
      </c>
      <c r="M33" s="55">
        <v>73238</v>
      </c>
      <c r="N33" s="55">
        <f>SUM(B33:M33)</f>
        <v>3640898</v>
      </c>
      <c r="Q33" s="31"/>
    </row>
    <row r="34" spans="1:18" x14ac:dyDescent="0.25">
      <c r="A34" s="83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P34" s="31"/>
    </row>
    <row r="35" spans="1:18" x14ac:dyDescent="0.25">
      <c r="A35" s="83" t="s">
        <v>57</v>
      </c>
      <c r="B35" s="55">
        <v>114241</v>
      </c>
      <c r="C35" s="55">
        <v>114241</v>
      </c>
      <c r="D35" s="55">
        <v>114242</v>
      </c>
      <c r="E35" s="55">
        <v>114242</v>
      </c>
      <c r="F35" s="55">
        <v>114242</v>
      </c>
      <c r="G35" s="55">
        <v>114242</v>
      </c>
      <c r="H35" s="55">
        <v>114242</v>
      </c>
      <c r="I35" s="55">
        <v>114242</v>
      </c>
      <c r="J35" s="55">
        <v>114242</v>
      </c>
      <c r="K35" s="55">
        <v>114242</v>
      </c>
      <c r="L35" s="55">
        <v>114242</v>
      </c>
      <c r="M35" s="194">
        <v>114242</v>
      </c>
      <c r="N35" s="55">
        <f>SUM(B35:M35)</f>
        <v>1370902</v>
      </c>
      <c r="O35" t="s">
        <v>75</v>
      </c>
    </row>
    <row r="36" spans="1:18" x14ac:dyDescent="0.25">
      <c r="A36" s="56"/>
      <c r="B36" s="137"/>
      <c r="C36" s="138"/>
      <c r="D36" s="137"/>
      <c r="E36" s="138"/>
      <c r="F36" s="137"/>
      <c r="G36" s="138"/>
      <c r="H36" s="137"/>
      <c r="I36" s="138"/>
      <c r="J36" s="137"/>
      <c r="K36" s="138"/>
      <c r="L36" s="137"/>
      <c r="M36" s="138"/>
      <c r="N36" s="137"/>
    </row>
    <row r="37" spans="1:18" ht="18.75" x14ac:dyDescent="0.3">
      <c r="A37" s="64" t="s">
        <v>56</v>
      </c>
      <c r="B37" s="140">
        <f t="shared" ref="B37:M37" si="1">SUM(B17:B36)</f>
        <v>1705292</v>
      </c>
      <c r="C37" s="141">
        <f t="shared" si="1"/>
        <v>1397905</v>
      </c>
      <c r="D37" s="140">
        <f t="shared" si="1"/>
        <v>1558519</v>
      </c>
      <c r="E37" s="141">
        <f t="shared" si="1"/>
        <v>1614404</v>
      </c>
      <c r="F37" s="140">
        <f t="shared" si="1"/>
        <v>1837179</v>
      </c>
      <c r="G37" s="141">
        <f t="shared" si="1"/>
        <v>1661135</v>
      </c>
      <c r="H37" s="140">
        <f t="shared" si="1"/>
        <v>1599346</v>
      </c>
      <c r="I37" s="141">
        <f t="shared" si="1"/>
        <v>1449938</v>
      </c>
      <c r="J37" s="140">
        <f t="shared" si="1"/>
        <v>1318999</v>
      </c>
      <c r="K37" s="141">
        <f t="shared" si="1"/>
        <v>1454844</v>
      </c>
      <c r="L37" s="140">
        <f t="shared" si="1"/>
        <v>906802</v>
      </c>
      <c r="M37" s="141">
        <f t="shared" si="1"/>
        <v>526485</v>
      </c>
      <c r="N37" s="140">
        <f>SUM(B37:M37)</f>
        <v>17030848</v>
      </c>
      <c r="P37" s="107">
        <f>N37</f>
        <v>17030848</v>
      </c>
      <c r="R37" s="31"/>
    </row>
    <row r="39" spans="1:18" x14ac:dyDescent="0.25">
      <c r="A39" s="148" t="s">
        <v>76</v>
      </c>
      <c r="B39" s="149"/>
      <c r="C39" s="149"/>
      <c r="D39" s="149"/>
      <c r="E39" s="149"/>
      <c r="F39" s="149"/>
      <c r="G39" s="149"/>
      <c r="H39" s="149"/>
      <c r="I39" s="149"/>
      <c r="P39" t="s">
        <v>29</v>
      </c>
    </row>
    <row r="45" spans="1:18" x14ac:dyDescent="0.25">
      <c r="A45" s="4"/>
      <c r="B45" s="2"/>
      <c r="C45" s="132"/>
      <c r="D45" s="2"/>
      <c r="E45" s="132"/>
      <c r="F45" s="2"/>
      <c r="G45" s="132"/>
      <c r="H45" s="2"/>
      <c r="I45" s="132"/>
      <c r="J45" s="2"/>
      <c r="K45" s="132"/>
      <c r="L45" s="2"/>
      <c r="M45" s="132"/>
      <c r="N45" s="2"/>
    </row>
    <row r="46" spans="1:18" x14ac:dyDescent="0.25">
      <c r="A46" s="133" t="s">
        <v>9</v>
      </c>
      <c r="B46" s="136" t="s">
        <v>6</v>
      </c>
      <c r="C46" s="134" t="s">
        <v>7</v>
      </c>
      <c r="D46" s="136" t="s">
        <v>8</v>
      </c>
      <c r="E46" s="134" t="s">
        <v>37</v>
      </c>
      <c r="F46" s="136" t="s">
        <v>38</v>
      </c>
      <c r="G46" s="134" t="s">
        <v>20</v>
      </c>
      <c r="H46" s="136" t="s">
        <v>39</v>
      </c>
      <c r="I46" s="134" t="s">
        <v>40</v>
      </c>
      <c r="J46" s="136" t="s">
        <v>21</v>
      </c>
      <c r="K46" s="134" t="s">
        <v>22</v>
      </c>
      <c r="L46" s="136" t="s">
        <v>23</v>
      </c>
      <c r="M46" s="134" t="s">
        <v>24</v>
      </c>
      <c r="N46" s="136" t="s">
        <v>14</v>
      </c>
    </row>
    <row r="47" spans="1:18" x14ac:dyDescent="0.25">
      <c r="A47" s="126"/>
      <c r="B47" s="3"/>
      <c r="C47" s="135"/>
      <c r="D47" s="3"/>
      <c r="E47" s="135"/>
      <c r="F47" s="3"/>
      <c r="G47" s="135"/>
      <c r="H47" s="3"/>
      <c r="I47" s="135"/>
      <c r="J47" s="3"/>
      <c r="K47" s="135"/>
      <c r="L47" s="3"/>
      <c r="M47" s="135"/>
      <c r="N47" s="3"/>
    </row>
    <row r="48" spans="1:18" x14ac:dyDescent="0.25">
      <c r="A48" s="6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193"/>
      <c r="N48" s="5"/>
      <c r="P48" s="44"/>
    </row>
    <row r="49" spans="1:17" x14ac:dyDescent="0.25">
      <c r="A49" s="68" t="s">
        <v>0</v>
      </c>
      <c r="B49" s="151">
        <v>11148</v>
      </c>
      <c r="C49" s="55">
        <v>56791</v>
      </c>
      <c r="D49" s="55">
        <v>41614</v>
      </c>
      <c r="E49" s="55">
        <v>47856</v>
      </c>
      <c r="F49" s="55">
        <v>83304</v>
      </c>
      <c r="G49" s="55">
        <v>85287</v>
      </c>
      <c r="H49" s="55">
        <v>82465</v>
      </c>
      <c r="I49" s="55">
        <v>76539</v>
      </c>
      <c r="J49" s="55">
        <v>63065</v>
      </c>
      <c r="K49" s="55">
        <v>38556</v>
      </c>
      <c r="L49" s="55">
        <v>49786</v>
      </c>
      <c r="M49" s="194">
        <v>28305</v>
      </c>
      <c r="N49" s="55">
        <f t="shared" ref="N49:N55" si="2">SUM(B49:M49)</f>
        <v>664716</v>
      </c>
      <c r="P49" s="192"/>
    </row>
    <row r="50" spans="1:17" x14ac:dyDescent="0.25">
      <c r="A50" s="68" t="s">
        <v>1</v>
      </c>
      <c r="B50" s="150">
        <v>12546</v>
      </c>
      <c r="C50" s="55">
        <v>9016</v>
      </c>
      <c r="D50" s="55">
        <v>5170</v>
      </c>
      <c r="E50" s="55">
        <v>5151</v>
      </c>
      <c r="F50" s="55">
        <v>5407</v>
      </c>
      <c r="G50" s="55">
        <v>5726</v>
      </c>
      <c r="H50" s="55">
        <v>6441</v>
      </c>
      <c r="I50" s="55">
        <v>6863</v>
      </c>
      <c r="J50" s="55">
        <v>4109</v>
      </c>
      <c r="K50" s="55">
        <v>11098</v>
      </c>
      <c r="L50" s="55">
        <v>7079</v>
      </c>
      <c r="M50" s="194">
        <v>4884</v>
      </c>
      <c r="N50" s="55">
        <f t="shared" si="2"/>
        <v>83490</v>
      </c>
      <c r="P50" s="192"/>
    </row>
    <row r="51" spans="1:17" x14ac:dyDescent="0.25">
      <c r="A51" s="68" t="s">
        <v>28</v>
      </c>
      <c r="B51" s="55">
        <v>6711</v>
      </c>
      <c r="C51" s="55">
        <v>7583</v>
      </c>
      <c r="D51" s="55">
        <v>4616</v>
      </c>
      <c r="E51" s="55">
        <v>6639</v>
      </c>
      <c r="F51" s="195">
        <v>3289</v>
      </c>
      <c r="G51" s="55">
        <v>6345</v>
      </c>
      <c r="H51" s="55">
        <v>4731</v>
      </c>
      <c r="I51" s="55">
        <v>2666</v>
      </c>
      <c r="J51" s="55">
        <v>4396</v>
      </c>
      <c r="K51" s="5">
        <v>2392</v>
      </c>
      <c r="L51" s="5">
        <v>3287</v>
      </c>
      <c r="M51" s="5">
        <v>2942</v>
      </c>
      <c r="N51" s="55">
        <f>SUM(B51:M51)</f>
        <v>55597</v>
      </c>
      <c r="P51" s="192"/>
    </row>
    <row r="52" spans="1:17" x14ac:dyDescent="0.25">
      <c r="A52" s="68" t="s">
        <v>2</v>
      </c>
      <c r="B52" s="150">
        <v>94681</v>
      </c>
      <c r="C52" s="55">
        <v>120935</v>
      </c>
      <c r="D52" s="55">
        <v>214265</v>
      </c>
      <c r="E52" s="55">
        <v>193072</v>
      </c>
      <c r="F52" s="55">
        <v>243322</v>
      </c>
      <c r="G52" s="55">
        <v>304853</v>
      </c>
      <c r="H52" s="55">
        <v>244794</v>
      </c>
      <c r="I52" s="55">
        <v>278400</v>
      </c>
      <c r="J52" s="55">
        <v>230547</v>
      </c>
      <c r="K52" s="55">
        <v>281770</v>
      </c>
      <c r="L52" s="55">
        <v>217536</v>
      </c>
      <c r="M52" s="194">
        <v>170248</v>
      </c>
      <c r="N52" s="55">
        <f t="shared" si="2"/>
        <v>2594423</v>
      </c>
      <c r="P52" s="192"/>
    </row>
    <row r="53" spans="1:17" x14ac:dyDescent="0.25">
      <c r="A53" s="68" t="s">
        <v>3</v>
      </c>
      <c r="B53" s="150">
        <v>33664</v>
      </c>
      <c r="C53" s="55"/>
      <c r="D53" s="55"/>
      <c r="E53" s="55">
        <v>1763</v>
      </c>
      <c r="F53" s="55"/>
      <c r="G53" s="55"/>
      <c r="H53" s="55">
        <v>55803</v>
      </c>
      <c r="I53" s="55">
        <v>90790</v>
      </c>
      <c r="J53" s="55">
        <v>257489</v>
      </c>
      <c r="K53" s="55">
        <v>222476</v>
      </c>
      <c r="L53" s="55">
        <v>269273</v>
      </c>
      <c r="M53" s="194">
        <v>104430</v>
      </c>
      <c r="N53" s="55">
        <f t="shared" si="2"/>
        <v>1035688</v>
      </c>
      <c r="P53" s="192"/>
    </row>
    <row r="54" spans="1:17" x14ac:dyDescent="0.25">
      <c r="A54" s="68" t="s">
        <v>4</v>
      </c>
      <c r="B54" s="150">
        <v>471914</v>
      </c>
      <c r="C54" s="55">
        <v>976050</v>
      </c>
      <c r="D54" s="55">
        <v>708068</v>
      </c>
      <c r="E54" s="55">
        <v>538662</v>
      </c>
      <c r="F54" s="55">
        <v>490439</v>
      </c>
      <c r="G54" s="55">
        <v>640890</v>
      </c>
      <c r="H54" s="55">
        <v>71852</v>
      </c>
      <c r="I54" s="55">
        <v>366230</v>
      </c>
      <c r="J54" s="55">
        <v>376305</v>
      </c>
      <c r="K54" s="55">
        <v>282018</v>
      </c>
      <c r="L54" s="55">
        <v>149951</v>
      </c>
      <c r="M54" s="194">
        <v>69327</v>
      </c>
      <c r="N54" s="55">
        <f t="shared" si="2"/>
        <v>5141706</v>
      </c>
      <c r="P54" s="192"/>
    </row>
    <row r="55" spans="1:17" x14ac:dyDescent="0.25">
      <c r="A55" s="68" t="s">
        <v>5</v>
      </c>
      <c r="B55" s="150"/>
      <c r="C55" s="55"/>
      <c r="D55" s="55"/>
      <c r="E55" s="55"/>
      <c r="F55" s="55"/>
      <c r="G55" s="55"/>
      <c r="H55" s="55">
        <v>1527</v>
      </c>
      <c r="I55" s="55">
        <v>906</v>
      </c>
      <c r="J55" s="55"/>
      <c r="K55" s="55">
        <v>275</v>
      </c>
      <c r="L55" s="55"/>
      <c r="M55" s="194"/>
      <c r="N55" s="55">
        <f t="shared" si="2"/>
        <v>2708</v>
      </c>
      <c r="O55" s="31"/>
      <c r="P55" s="192"/>
    </row>
    <row r="56" spans="1:17" x14ac:dyDescent="0.25">
      <c r="A56" s="68" t="s">
        <v>10</v>
      </c>
      <c r="B56" s="150"/>
      <c r="C56" s="55">
        <v>4627</v>
      </c>
      <c r="D56" s="55">
        <v>3083</v>
      </c>
      <c r="E56" s="55"/>
      <c r="F56" s="55"/>
      <c r="G56" s="55">
        <v>4142</v>
      </c>
      <c r="H56" s="55">
        <v>1387</v>
      </c>
      <c r="I56" s="55">
        <v>8493</v>
      </c>
      <c r="J56" s="55">
        <v>2653</v>
      </c>
      <c r="K56" s="55">
        <v>90233</v>
      </c>
      <c r="L56" s="55"/>
      <c r="M56" s="194">
        <v>1196</v>
      </c>
      <c r="N56" s="55">
        <f>SUM(B56:M56)</f>
        <v>115814</v>
      </c>
      <c r="P56" s="192"/>
    </row>
    <row r="57" spans="1:17" x14ac:dyDescent="0.25">
      <c r="A57" s="68" t="s">
        <v>50</v>
      </c>
      <c r="B57" s="55"/>
      <c r="C57" s="55">
        <v>75515</v>
      </c>
      <c r="D57" s="55"/>
      <c r="E57" s="55"/>
      <c r="F57" s="55"/>
      <c r="G57" s="55"/>
      <c r="H57" s="55"/>
      <c r="I57" s="55"/>
      <c r="J57" s="55"/>
      <c r="K57" s="55"/>
      <c r="L57" s="55"/>
      <c r="M57" s="194"/>
      <c r="N57" s="55">
        <f>SUM(B57:M57)</f>
        <v>75515</v>
      </c>
      <c r="P57" s="192"/>
    </row>
    <row r="58" spans="1:17" x14ac:dyDescent="0.25">
      <c r="A58" s="68" t="s">
        <v>11</v>
      </c>
      <c r="B58" s="55"/>
      <c r="C58" s="55"/>
      <c r="D58" s="55"/>
      <c r="E58" s="55"/>
      <c r="F58" s="55">
        <v>541</v>
      </c>
      <c r="G58" s="55"/>
      <c r="H58" s="55"/>
      <c r="I58" s="55"/>
      <c r="J58" s="55"/>
      <c r="K58" s="55"/>
      <c r="L58" s="55">
        <v>308</v>
      </c>
      <c r="M58" s="194" t="s">
        <v>29</v>
      </c>
      <c r="N58" s="55">
        <f>SUM(B58:M58)</f>
        <v>849</v>
      </c>
      <c r="P58" s="192"/>
    </row>
    <row r="59" spans="1:17" x14ac:dyDescent="0.25">
      <c r="A59" s="68" t="s">
        <v>12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194">
        <v>4845</v>
      </c>
      <c r="N59" s="55">
        <f>SUM(M59)</f>
        <v>4845</v>
      </c>
      <c r="P59" s="192"/>
    </row>
    <row r="60" spans="1:17" x14ac:dyDescent="0.25">
      <c r="A60" s="68" t="s">
        <v>13</v>
      </c>
      <c r="B60" s="55">
        <v>93616</v>
      </c>
      <c r="C60" s="55">
        <v>98935</v>
      </c>
      <c r="D60" s="55">
        <v>73040</v>
      </c>
      <c r="E60" s="55">
        <v>108945</v>
      </c>
      <c r="F60" s="55">
        <v>97201</v>
      </c>
      <c r="G60" s="55">
        <v>192953</v>
      </c>
      <c r="H60" s="55">
        <v>143389</v>
      </c>
      <c r="I60" s="55">
        <v>77040</v>
      </c>
      <c r="J60" s="55">
        <v>86432</v>
      </c>
      <c r="K60" s="55">
        <v>90233</v>
      </c>
      <c r="L60" s="55">
        <v>69237</v>
      </c>
      <c r="M60" s="194">
        <v>81539</v>
      </c>
      <c r="N60" s="55">
        <f>SUM(B60:M60)</f>
        <v>1212560</v>
      </c>
      <c r="P60" s="192"/>
    </row>
    <row r="61" spans="1:17" x14ac:dyDescent="0.25">
      <c r="A61" s="12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194"/>
      <c r="N61" s="55"/>
      <c r="P61" s="44"/>
    </row>
    <row r="62" spans="1:17" x14ac:dyDescent="0.25">
      <c r="A62" s="125" t="s">
        <v>49</v>
      </c>
      <c r="B62" s="55">
        <v>0</v>
      </c>
      <c r="C62" s="55">
        <v>0</v>
      </c>
      <c r="D62" s="55">
        <v>43353</v>
      </c>
      <c r="E62" s="55">
        <v>99465</v>
      </c>
      <c r="F62" s="55">
        <v>59312</v>
      </c>
      <c r="G62" s="55">
        <v>100262</v>
      </c>
      <c r="H62" s="55">
        <v>59836</v>
      </c>
      <c r="I62" s="55">
        <v>21374</v>
      </c>
      <c r="J62" s="55">
        <v>0</v>
      </c>
      <c r="K62" s="55">
        <v>0</v>
      </c>
      <c r="L62" s="55">
        <v>0</v>
      </c>
      <c r="M62" s="194">
        <v>0</v>
      </c>
      <c r="N62" s="55">
        <f>SUM(B62:M62)</f>
        <v>383602</v>
      </c>
      <c r="O62" s="31" t="s">
        <v>29</v>
      </c>
      <c r="P62" s="192"/>
      <c r="Q62" s="31"/>
    </row>
    <row r="63" spans="1:17" x14ac:dyDescent="0.25">
      <c r="A63" s="125" t="s">
        <v>51</v>
      </c>
      <c r="B63" s="55">
        <v>0</v>
      </c>
      <c r="C63" s="55">
        <v>0</v>
      </c>
      <c r="D63" s="55">
        <v>0</v>
      </c>
      <c r="E63" s="55">
        <v>0</v>
      </c>
      <c r="F63" s="55">
        <v>4852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194">
        <v>0</v>
      </c>
      <c r="N63" s="55">
        <f>SUM(B63:M63)</f>
        <v>4852</v>
      </c>
      <c r="P63" s="44"/>
    </row>
    <row r="64" spans="1:17" x14ac:dyDescent="0.25">
      <c r="A64" s="12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194"/>
      <c r="N64" s="55"/>
      <c r="P64" s="44"/>
    </row>
    <row r="65" spans="1:17" x14ac:dyDescent="0.25">
      <c r="A65" s="125" t="s">
        <v>43</v>
      </c>
      <c r="B65" s="55">
        <v>250709</v>
      </c>
      <c r="C65" s="55">
        <v>340546</v>
      </c>
      <c r="D65" s="55">
        <v>254415</v>
      </c>
      <c r="E65" s="55">
        <v>103214</v>
      </c>
      <c r="F65" s="55">
        <v>236483</v>
      </c>
      <c r="G65" s="55">
        <v>217701</v>
      </c>
      <c r="H65" s="55">
        <v>254422</v>
      </c>
      <c r="I65" s="55">
        <v>135311</v>
      </c>
      <c r="J65" s="55">
        <v>62342</v>
      </c>
      <c r="K65" s="55">
        <v>0</v>
      </c>
      <c r="L65" s="55">
        <v>0</v>
      </c>
      <c r="M65" s="194">
        <v>70854</v>
      </c>
      <c r="N65" s="55">
        <f>SUM(B65:M65)</f>
        <v>1925997</v>
      </c>
      <c r="P65" s="192" t="s">
        <v>29</v>
      </c>
    </row>
    <row r="66" spans="1:17" x14ac:dyDescent="0.25">
      <c r="A66" s="83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194"/>
      <c r="N66" s="55"/>
    </row>
    <row r="67" spans="1:17" x14ac:dyDescent="0.25">
      <c r="A67" s="83" t="s">
        <v>57</v>
      </c>
      <c r="B67" s="55">
        <v>54692</v>
      </c>
      <c r="C67" s="55">
        <v>54692</v>
      </c>
      <c r="D67" s="55">
        <v>54692</v>
      </c>
      <c r="E67" s="55">
        <v>54692</v>
      </c>
      <c r="F67" s="55">
        <v>54692</v>
      </c>
      <c r="G67" s="55">
        <v>54693</v>
      </c>
      <c r="H67" s="55">
        <v>54693</v>
      </c>
      <c r="I67" s="55">
        <v>54693</v>
      </c>
      <c r="J67" s="55">
        <v>54693</v>
      </c>
      <c r="K67" s="55">
        <v>54693</v>
      </c>
      <c r="L67" s="55">
        <v>54693</v>
      </c>
      <c r="M67" s="194">
        <v>54693</v>
      </c>
      <c r="N67" s="55">
        <v>656300</v>
      </c>
      <c r="O67" t="s">
        <v>75</v>
      </c>
      <c r="P67" s="31" t="s">
        <v>29</v>
      </c>
    </row>
    <row r="68" spans="1:17" x14ac:dyDescent="0.25">
      <c r="A68" s="56"/>
      <c r="B68" s="137"/>
      <c r="C68" s="138"/>
      <c r="D68" s="137"/>
      <c r="E68" s="138"/>
      <c r="F68" s="137"/>
      <c r="G68" s="138"/>
      <c r="H68" s="137"/>
      <c r="I68" s="138"/>
      <c r="J68" s="137"/>
      <c r="K68" s="138"/>
      <c r="L68" s="137"/>
      <c r="M68" s="138"/>
      <c r="N68" s="203"/>
    </row>
    <row r="69" spans="1:17" ht="18.75" x14ac:dyDescent="0.3">
      <c r="A69" s="64" t="s">
        <v>56</v>
      </c>
      <c r="B69" s="140">
        <f t="shared" ref="B69:I69" si="3">SUM(B49:B68)</f>
        <v>1029681</v>
      </c>
      <c r="C69" s="141">
        <f t="shared" si="3"/>
        <v>1744690</v>
      </c>
      <c r="D69" s="140">
        <f t="shared" si="3"/>
        <v>1402316</v>
      </c>
      <c r="E69" s="141">
        <f t="shared" si="3"/>
        <v>1159459</v>
      </c>
      <c r="F69" s="140">
        <f t="shared" si="3"/>
        <v>1278842</v>
      </c>
      <c r="G69" s="141">
        <f t="shared" si="3"/>
        <v>1612852</v>
      </c>
      <c r="H69" s="140">
        <f t="shared" si="3"/>
        <v>981340</v>
      </c>
      <c r="I69" s="141">
        <f t="shared" si="3"/>
        <v>1119305</v>
      </c>
      <c r="J69" s="140">
        <f>SUM(J49:J68)</f>
        <v>1142031</v>
      </c>
      <c r="K69" s="141">
        <f>SUM(K49:K68)</f>
        <v>1073744</v>
      </c>
      <c r="L69" s="140">
        <f>SUM(L49:L68)</f>
        <v>821150</v>
      </c>
      <c r="M69" s="141">
        <f>SUM(M49:M68)</f>
        <v>593263</v>
      </c>
      <c r="N69" s="207">
        <f ca="1">SUM(B69:N69)</f>
        <v>13958673</v>
      </c>
      <c r="O69" s="31" t="s">
        <v>29</v>
      </c>
      <c r="P69" s="107">
        <v>13958673</v>
      </c>
      <c r="Q69" s="31" t="s">
        <v>29</v>
      </c>
    </row>
    <row r="70" spans="1:17" x14ac:dyDescent="0.25">
      <c r="A70" s="48"/>
      <c r="B70" s="204"/>
      <c r="C70" s="204"/>
      <c r="D70" s="204"/>
      <c r="E70" s="204"/>
      <c r="F70" s="204"/>
      <c r="G70" s="204"/>
      <c r="H70" s="204"/>
      <c r="I70" s="204"/>
      <c r="J70" s="204"/>
      <c r="K70" s="204"/>
      <c r="L70" s="204"/>
      <c r="M70" s="204"/>
      <c r="N70" s="205"/>
      <c r="O70" s="31"/>
      <c r="P70" s="206"/>
      <c r="Q70" s="31"/>
    </row>
    <row r="72" spans="1:17" ht="18.75" x14ac:dyDescent="0.3">
      <c r="J72" s="84"/>
      <c r="K72" s="84"/>
      <c r="L72" s="84"/>
      <c r="M72" s="84"/>
      <c r="N72" s="84"/>
      <c r="O72" s="84"/>
      <c r="P72" s="84"/>
    </row>
    <row r="73" spans="1:17" ht="18.75" x14ac:dyDescent="0.3">
      <c r="J73" s="84" t="s">
        <v>77</v>
      </c>
      <c r="K73" s="84"/>
      <c r="L73" s="84"/>
      <c r="M73" s="84"/>
      <c r="N73" s="84"/>
      <c r="O73" s="84"/>
      <c r="P73" s="85">
        <f>-(P37-P69)</f>
        <v>-3072175</v>
      </c>
    </row>
    <row r="74" spans="1:17" x14ac:dyDescent="0.25">
      <c r="A74" s="208" t="s">
        <v>76</v>
      </c>
      <c r="B74" s="208"/>
      <c r="C74" s="208"/>
      <c r="D74" s="208"/>
      <c r="E74" s="208"/>
      <c r="F74" s="208"/>
      <c r="G74" s="208"/>
      <c r="H74" s="208"/>
      <c r="I74" s="208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94"/>
  <sheetViews>
    <sheetView topLeftCell="C76" workbookViewId="0">
      <selection activeCell="J19" sqref="J19"/>
    </sheetView>
  </sheetViews>
  <sheetFormatPr baseColWidth="10" defaultRowHeight="15" x14ac:dyDescent="0.25"/>
  <cols>
    <col min="2" max="2" width="6.42578125" customWidth="1"/>
    <col min="6" max="6" width="16.140625" customWidth="1"/>
  </cols>
  <sheetData>
    <row r="3" spans="2:8" x14ac:dyDescent="0.25">
      <c r="D3" t="s">
        <v>29</v>
      </c>
    </row>
    <row r="5" spans="2:8" ht="18.75" x14ac:dyDescent="0.3">
      <c r="B5" s="53"/>
      <c r="C5" s="53" t="s">
        <v>60</v>
      </c>
      <c r="D5" s="53"/>
      <c r="E5" s="53"/>
      <c r="F5" s="53"/>
    </row>
    <row r="6" spans="2:8" ht="18.75" x14ac:dyDescent="0.3">
      <c r="B6" s="53"/>
      <c r="C6" s="53"/>
      <c r="D6" s="53" t="s">
        <v>78</v>
      </c>
      <c r="E6" s="53"/>
      <c r="F6" s="53"/>
    </row>
    <row r="9" spans="2:8" x14ac:dyDescent="0.25">
      <c r="D9" s="148"/>
      <c r="E9" s="148"/>
      <c r="F9" s="148"/>
      <c r="G9" s="7"/>
      <c r="H9" s="7"/>
    </row>
    <row r="10" spans="2:8" x14ac:dyDescent="0.25">
      <c r="D10" s="148"/>
      <c r="E10" s="148"/>
      <c r="F10" s="148"/>
      <c r="G10" s="7">
        <v>2019</v>
      </c>
      <c r="H10" s="7">
        <v>2020</v>
      </c>
    </row>
    <row r="11" spans="2:8" x14ac:dyDescent="0.25">
      <c r="D11" s="148" t="s">
        <v>61</v>
      </c>
      <c r="E11" s="148"/>
      <c r="F11" s="148"/>
      <c r="G11" s="153">
        <v>11702102</v>
      </c>
      <c r="H11" s="153">
        <v>11376365</v>
      </c>
    </row>
    <row r="12" spans="2:8" x14ac:dyDescent="0.25">
      <c r="D12" s="148"/>
      <c r="E12" s="148"/>
      <c r="F12" s="148"/>
      <c r="G12" s="7"/>
      <c r="H12" s="7"/>
    </row>
    <row r="13" spans="2:8" x14ac:dyDescent="0.25">
      <c r="D13" s="149"/>
      <c r="E13" s="149"/>
      <c r="F13" s="149"/>
      <c r="G13" s="68"/>
      <c r="H13" s="68"/>
    </row>
    <row r="14" spans="2:8" x14ac:dyDescent="0.25">
      <c r="D14" t="s">
        <v>62</v>
      </c>
    </row>
    <row r="35" spans="3:8" x14ac:dyDescent="0.25">
      <c r="D35" s="6" t="s">
        <v>72</v>
      </c>
      <c r="E35" s="6"/>
      <c r="F35" s="6"/>
      <c r="G35" s="6"/>
      <c r="H35" s="6"/>
    </row>
    <row r="36" spans="3:8" x14ac:dyDescent="0.25">
      <c r="D36" s="6"/>
      <c r="E36" s="6" t="s">
        <v>79</v>
      </c>
      <c r="F36" s="6"/>
      <c r="G36" s="6"/>
      <c r="H36" s="6"/>
    </row>
    <row r="39" spans="3:8" ht="15.75" thickBot="1" x14ac:dyDescent="0.3"/>
    <row r="40" spans="3:8" x14ac:dyDescent="0.25">
      <c r="C40" s="173"/>
      <c r="D40" s="174"/>
      <c r="E40" s="174"/>
      <c r="F40" s="181"/>
      <c r="G40" s="179">
        <v>2019</v>
      </c>
      <c r="H40" s="7">
        <v>2020</v>
      </c>
    </row>
    <row r="41" spans="3:8" x14ac:dyDescent="0.25">
      <c r="C41" s="175" t="s">
        <v>63</v>
      </c>
      <c r="D41" s="176"/>
      <c r="E41" s="176"/>
      <c r="F41" s="182"/>
      <c r="G41" s="179"/>
      <c r="H41" s="7"/>
    </row>
    <row r="42" spans="3:8" ht="15.75" thickBot="1" x14ac:dyDescent="0.3">
      <c r="C42" s="177" t="s">
        <v>80</v>
      </c>
      <c r="D42" s="178"/>
      <c r="E42" s="178"/>
      <c r="F42" s="183"/>
      <c r="G42" s="180">
        <v>316946</v>
      </c>
      <c r="H42" s="153">
        <v>388454</v>
      </c>
    </row>
    <row r="43" spans="3:8" ht="15.75" thickBot="1" x14ac:dyDescent="0.3">
      <c r="C43" s="171"/>
      <c r="D43" s="172"/>
      <c r="E43" s="172"/>
      <c r="F43" s="184"/>
      <c r="G43" s="179"/>
      <c r="H43" s="7"/>
    </row>
    <row r="44" spans="3:8" x14ac:dyDescent="0.25">
      <c r="C44" t="s">
        <v>64</v>
      </c>
    </row>
    <row r="61" spans="3:9" ht="15.75" thickBot="1" x14ac:dyDescent="0.3"/>
    <row r="62" spans="3:9" ht="15.75" thickBot="1" x14ac:dyDescent="0.3">
      <c r="C62" s="186"/>
      <c r="D62" s="187"/>
      <c r="E62" s="187"/>
      <c r="F62" s="187"/>
      <c r="G62" s="8">
        <v>2019</v>
      </c>
      <c r="H62" s="8">
        <v>2020</v>
      </c>
      <c r="I62" s="185"/>
    </row>
    <row r="63" spans="3:9" x14ac:dyDescent="0.25">
      <c r="C63" s="186" t="s">
        <v>65</v>
      </c>
      <c r="D63" s="187"/>
      <c r="E63" s="187"/>
      <c r="F63" s="187"/>
      <c r="G63" s="8"/>
      <c r="H63" s="8" t="s">
        <v>29</v>
      </c>
      <c r="I63" s="185"/>
    </row>
    <row r="64" spans="3:9" x14ac:dyDescent="0.25">
      <c r="C64" s="188" t="s">
        <v>78</v>
      </c>
      <c r="D64" s="189"/>
      <c r="E64" s="189"/>
      <c r="F64" s="189"/>
      <c r="G64" s="29">
        <v>3640898</v>
      </c>
      <c r="H64" s="29">
        <v>1925997</v>
      </c>
      <c r="I64" s="185"/>
    </row>
    <row r="65" spans="3:9" ht="15.75" thickBot="1" x14ac:dyDescent="0.3">
      <c r="C65" s="190"/>
      <c r="D65" s="191"/>
      <c r="E65" s="191"/>
      <c r="F65" s="191"/>
      <c r="G65" s="8"/>
      <c r="H65" s="8"/>
      <c r="I65" s="185"/>
    </row>
    <row r="66" spans="3:9" x14ac:dyDescent="0.25">
      <c r="C66" s="185" t="s">
        <v>64</v>
      </c>
    </row>
    <row r="89" spans="4:9" x14ac:dyDescent="0.25">
      <c r="D89" s="164"/>
      <c r="E89" s="165"/>
      <c r="F89" s="165"/>
      <c r="G89" s="165"/>
      <c r="H89" s="50">
        <v>2019</v>
      </c>
      <c r="I89" s="50">
        <v>2020</v>
      </c>
    </row>
    <row r="90" spans="4:9" x14ac:dyDescent="0.25">
      <c r="D90" s="166"/>
      <c r="E90" s="167"/>
      <c r="F90" s="167"/>
      <c r="G90" s="167"/>
      <c r="H90" s="50"/>
      <c r="I90" s="50"/>
    </row>
    <row r="91" spans="4:9" x14ac:dyDescent="0.25">
      <c r="D91" s="166" t="s">
        <v>66</v>
      </c>
      <c r="E91" s="167"/>
      <c r="F91" s="167"/>
      <c r="G91" s="167"/>
      <c r="H91" s="168">
        <v>1370902</v>
      </c>
      <c r="I91" s="168">
        <v>656300</v>
      </c>
    </row>
    <row r="92" spans="4:9" x14ac:dyDescent="0.25">
      <c r="D92" s="169" t="s">
        <v>78</v>
      </c>
      <c r="E92" s="170"/>
      <c r="F92" s="170"/>
      <c r="G92" s="170"/>
      <c r="H92" s="50"/>
      <c r="I92" s="50"/>
    </row>
    <row r="94" spans="4:9" x14ac:dyDescent="0.25">
      <c r="D94" t="s">
        <v>73</v>
      </c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J108"/>
  <sheetViews>
    <sheetView view="pageBreakPreview" topLeftCell="A95" zoomScaleNormal="100" zoomScaleSheetLayoutView="100" workbookViewId="0">
      <selection activeCell="I115" sqref="I115"/>
    </sheetView>
  </sheetViews>
  <sheetFormatPr baseColWidth="10" defaultRowHeight="15" x14ac:dyDescent="0.25"/>
  <sheetData>
    <row r="3" spans="2:9" ht="18.75" x14ac:dyDescent="0.3">
      <c r="B3" s="53"/>
      <c r="C3" s="53"/>
      <c r="D3" s="53"/>
      <c r="E3" s="53"/>
      <c r="F3" s="53"/>
      <c r="G3" s="53"/>
    </row>
    <row r="4" spans="2:9" ht="18.75" x14ac:dyDescent="0.3">
      <c r="B4" s="53"/>
      <c r="C4" s="53" t="s">
        <v>60</v>
      </c>
      <c r="D4" s="53"/>
      <c r="E4" s="53"/>
      <c r="F4" s="53"/>
      <c r="G4" s="53"/>
    </row>
    <row r="5" spans="2:9" ht="18.75" x14ac:dyDescent="0.3">
      <c r="B5" s="53"/>
      <c r="C5" s="53"/>
      <c r="D5" s="53" t="s">
        <v>68</v>
      </c>
      <c r="E5" s="53"/>
      <c r="F5" s="53"/>
      <c r="G5" s="53"/>
    </row>
    <row r="8" spans="2:9" x14ac:dyDescent="0.25">
      <c r="B8" s="148"/>
      <c r="C8" s="148"/>
      <c r="D8" s="148"/>
      <c r="E8" s="7"/>
      <c r="F8" s="7"/>
      <c r="G8" s="7"/>
      <c r="H8" s="7"/>
      <c r="I8" s="7"/>
    </row>
    <row r="9" spans="2:9" x14ac:dyDescent="0.25">
      <c r="B9" s="148"/>
      <c r="C9" s="148"/>
      <c r="D9" s="148"/>
      <c r="E9" s="7">
        <v>2015</v>
      </c>
      <c r="F9" s="7">
        <v>2016</v>
      </c>
      <c r="G9" s="7">
        <v>2017</v>
      </c>
      <c r="H9" s="7">
        <v>2018</v>
      </c>
      <c r="I9" s="7">
        <v>2019</v>
      </c>
    </row>
    <row r="10" spans="2:9" x14ac:dyDescent="0.25">
      <c r="B10" s="148" t="s">
        <v>61</v>
      </c>
      <c r="C10" s="148"/>
      <c r="D10" s="148"/>
      <c r="E10" s="153">
        <v>14188368</v>
      </c>
      <c r="F10" s="153">
        <v>10578208</v>
      </c>
      <c r="G10" s="153">
        <v>12619524</v>
      </c>
      <c r="H10" s="153">
        <v>12463207</v>
      </c>
      <c r="I10" s="153">
        <v>11702102</v>
      </c>
    </row>
    <row r="11" spans="2:9" x14ac:dyDescent="0.25">
      <c r="B11" s="148"/>
      <c r="C11" s="148"/>
      <c r="D11" s="148"/>
      <c r="E11" s="7"/>
      <c r="F11" s="7"/>
      <c r="G11" s="7"/>
      <c r="H11" s="7"/>
      <c r="I11" s="7"/>
    </row>
    <row r="12" spans="2:9" x14ac:dyDescent="0.25">
      <c r="B12" s="149"/>
      <c r="C12" s="149"/>
      <c r="D12" s="149"/>
      <c r="E12" s="68"/>
      <c r="F12" s="68"/>
      <c r="G12" s="68"/>
      <c r="H12" s="68"/>
      <c r="I12" s="68"/>
    </row>
    <row r="13" spans="2:9" x14ac:dyDescent="0.25">
      <c r="B13" t="s">
        <v>62</v>
      </c>
    </row>
    <row r="40" spans="2:9" x14ac:dyDescent="0.25">
      <c r="B40" s="154"/>
      <c r="C40" s="154"/>
      <c r="D40" s="154"/>
      <c r="E40" s="154"/>
      <c r="F40" s="152"/>
      <c r="G40" s="152"/>
      <c r="H40" s="152"/>
      <c r="I40" s="152"/>
    </row>
    <row r="41" spans="2:9" x14ac:dyDescent="0.25">
      <c r="B41" s="154"/>
      <c r="C41" s="154"/>
      <c r="D41" s="154"/>
      <c r="E41" s="154"/>
      <c r="F41" s="152">
        <v>2016</v>
      </c>
      <c r="G41" s="152">
        <v>2017</v>
      </c>
      <c r="H41" s="152">
        <v>2018</v>
      </c>
      <c r="I41" s="152">
        <v>2019</v>
      </c>
    </row>
    <row r="42" spans="2:9" x14ac:dyDescent="0.25">
      <c r="B42" s="154"/>
      <c r="C42" s="154"/>
      <c r="D42" s="154"/>
      <c r="E42" s="154"/>
      <c r="F42" s="152"/>
      <c r="G42" s="152"/>
      <c r="H42" s="152"/>
      <c r="I42" s="152"/>
    </row>
    <row r="43" spans="2:9" x14ac:dyDescent="0.25">
      <c r="B43" s="154" t="s">
        <v>63</v>
      </c>
      <c r="C43" s="154"/>
      <c r="D43" s="154"/>
      <c r="E43" s="154"/>
      <c r="F43" s="155">
        <v>45608</v>
      </c>
      <c r="G43" s="155">
        <v>170032</v>
      </c>
      <c r="H43" s="155">
        <v>532252</v>
      </c>
      <c r="I43" s="155">
        <v>316946</v>
      </c>
    </row>
    <row r="44" spans="2:9" x14ac:dyDescent="0.25">
      <c r="B44" s="154"/>
      <c r="C44" s="154"/>
      <c r="D44" s="154"/>
      <c r="E44" s="154"/>
      <c r="F44" s="152"/>
      <c r="G44" s="152"/>
      <c r="H44" s="152"/>
      <c r="I44" s="152" t="s">
        <v>29</v>
      </c>
    </row>
    <row r="45" spans="2:9" x14ac:dyDescent="0.25">
      <c r="B45" t="s">
        <v>64</v>
      </c>
    </row>
    <row r="71" spans="2:10" x14ac:dyDescent="0.25">
      <c r="B71" s="156"/>
      <c r="C71" s="157"/>
      <c r="D71" s="157"/>
      <c r="E71" s="157"/>
      <c r="F71" s="158">
        <v>2015</v>
      </c>
      <c r="G71" s="158">
        <v>2016</v>
      </c>
      <c r="H71" s="158">
        <v>2017</v>
      </c>
      <c r="I71" s="158">
        <v>2018</v>
      </c>
      <c r="J71" s="158">
        <v>2019</v>
      </c>
    </row>
    <row r="72" spans="2:10" x14ac:dyDescent="0.25">
      <c r="B72" s="159"/>
      <c r="C72" s="160"/>
      <c r="D72" s="160"/>
      <c r="E72" s="160"/>
      <c r="F72" s="158"/>
      <c r="G72" s="158"/>
      <c r="H72" s="158"/>
      <c r="I72" s="158"/>
      <c r="J72" s="158"/>
    </row>
    <row r="73" spans="2:10" x14ac:dyDescent="0.25">
      <c r="B73" s="159" t="s">
        <v>65</v>
      </c>
      <c r="C73" s="160"/>
      <c r="D73" s="160"/>
      <c r="E73" s="160"/>
      <c r="F73" s="161">
        <v>4201891</v>
      </c>
      <c r="G73" s="161">
        <v>3347223</v>
      </c>
      <c r="H73" s="161">
        <v>3742619</v>
      </c>
      <c r="I73" s="161">
        <v>3386277</v>
      </c>
      <c r="J73" s="161">
        <v>3640898</v>
      </c>
    </row>
    <row r="74" spans="2:10" x14ac:dyDescent="0.25">
      <c r="B74" s="162"/>
      <c r="C74" s="163"/>
      <c r="D74" s="163"/>
      <c r="E74" s="163"/>
      <c r="F74" s="158"/>
      <c r="G74" s="158"/>
      <c r="H74" s="158"/>
      <c r="I74" s="158"/>
      <c r="J74" s="158"/>
    </row>
    <row r="75" spans="2:10" x14ac:dyDescent="0.25">
      <c r="B75" t="s">
        <v>64</v>
      </c>
    </row>
    <row r="104" spans="2:10" x14ac:dyDescent="0.25">
      <c r="B104" s="164"/>
      <c r="C104" s="165"/>
      <c r="D104" s="165"/>
      <c r="E104" s="165"/>
      <c r="F104" s="50">
        <v>2015</v>
      </c>
      <c r="G104" s="50">
        <v>2016</v>
      </c>
      <c r="H104" s="50">
        <v>2017</v>
      </c>
      <c r="I104" s="50">
        <v>2018</v>
      </c>
      <c r="J104" s="50">
        <v>2019</v>
      </c>
    </row>
    <row r="105" spans="2:10" x14ac:dyDescent="0.25">
      <c r="B105" s="166"/>
      <c r="C105" s="167"/>
      <c r="D105" s="167"/>
      <c r="E105" s="167"/>
      <c r="F105" s="50"/>
      <c r="G105" s="50"/>
      <c r="H105" s="50"/>
      <c r="I105" s="50"/>
      <c r="J105" s="50"/>
    </row>
    <row r="106" spans="2:10" x14ac:dyDescent="0.25">
      <c r="B106" s="166" t="s">
        <v>66</v>
      </c>
      <c r="C106" s="167"/>
      <c r="D106" s="167"/>
      <c r="E106" s="167"/>
      <c r="F106" s="168">
        <v>966755</v>
      </c>
      <c r="G106" s="168">
        <v>1024573</v>
      </c>
      <c r="H106" s="168">
        <v>1040169</v>
      </c>
      <c r="I106" s="168">
        <v>1198396</v>
      </c>
      <c r="J106" s="168">
        <v>1370903</v>
      </c>
    </row>
    <row r="107" spans="2:10" x14ac:dyDescent="0.25">
      <c r="B107" s="169"/>
      <c r="C107" s="170"/>
      <c r="D107" s="170"/>
      <c r="E107" s="170"/>
      <c r="F107" s="50"/>
      <c r="G107" s="50"/>
      <c r="H107" s="50"/>
      <c r="I107" s="50"/>
      <c r="J107" s="50"/>
    </row>
    <row r="108" spans="2:10" x14ac:dyDescent="0.25">
      <c r="B108" t="s">
        <v>67</v>
      </c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P78"/>
  <sheetViews>
    <sheetView topLeftCell="A27" zoomScale="84" zoomScaleNormal="84" workbookViewId="0">
      <selection activeCell="P38" sqref="P38"/>
    </sheetView>
  </sheetViews>
  <sheetFormatPr baseColWidth="10" defaultRowHeight="15" x14ac:dyDescent="0.25"/>
  <cols>
    <col min="1" max="1" width="19" customWidth="1"/>
    <col min="3" max="6" width="11.5703125" bestFit="1" customWidth="1"/>
    <col min="8" max="8" width="12.140625" bestFit="1" customWidth="1"/>
    <col min="14" max="14" width="14.28515625" bestFit="1" customWidth="1"/>
    <col min="16" max="16" width="14.140625" bestFit="1" customWidth="1"/>
  </cols>
  <sheetData>
    <row r="3" spans="1:14" ht="15.75" x14ac:dyDescent="0.25">
      <c r="D3" s="114"/>
      <c r="E3" s="114" t="s">
        <v>46</v>
      </c>
      <c r="F3" s="114"/>
      <c r="G3" s="114"/>
      <c r="H3" s="114"/>
      <c r="I3" s="114"/>
    </row>
    <row r="4" spans="1:14" ht="15.75" x14ac:dyDescent="0.25">
      <c r="D4" s="114"/>
      <c r="E4" s="114"/>
      <c r="F4" s="114"/>
      <c r="G4" s="114"/>
      <c r="H4" s="114"/>
      <c r="I4" s="114"/>
    </row>
    <row r="5" spans="1:14" ht="15.75" x14ac:dyDescent="0.25">
      <c r="D5" s="114"/>
      <c r="E5" s="114" t="s">
        <v>55</v>
      </c>
      <c r="F5" s="114"/>
      <c r="G5" s="114"/>
      <c r="H5" s="114"/>
      <c r="I5" s="114"/>
    </row>
    <row r="9" spans="1:14" ht="18.75" x14ac:dyDescent="0.3">
      <c r="D9" s="115">
        <v>2018</v>
      </c>
      <c r="E9" s="115" t="s">
        <v>48</v>
      </c>
    </row>
    <row r="15" spans="1:14" x14ac:dyDescent="0.25">
      <c r="A15" s="116"/>
      <c r="B15" s="117"/>
      <c r="C15" s="118"/>
      <c r="D15" s="117"/>
      <c r="E15" s="118"/>
      <c r="F15" s="117"/>
      <c r="G15" s="118"/>
      <c r="H15" s="117"/>
      <c r="I15" s="118"/>
      <c r="J15" s="117"/>
      <c r="K15" s="118"/>
      <c r="L15" s="117"/>
      <c r="M15" s="118"/>
      <c r="N15" s="117"/>
    </row>
    <row r="16" spans="1:14" x14ac:dyDescent="0.25">
      <c r="A16" s="119" t="s">
        <v>9</v>
      </c>
      <c r="B16" s="120" t="s">
        <v>6</v>
      </c>
      <c r="C16" s="121" t="s">
        <v>7</v>
      </c>
      <c r="D16" s="120" t="s">
        <v>8</v>
      </c>
      <c r="E16" s="121" t="s">
        <v>37</v>
      </c>
      <c r="F16" s="120" t="s">
        <v>38</v>
      </c>
      <c r="G16" s="121" t="s">
        <v>20</v>
      </c>
      <c r="H16" s="120" t="s">
        <v>39</v>
      </c>
      <c r="I16" s="121" t="s">
        <v>40</v>
      </c>
      <c r="J16" s="120" t="s">
        <v>21</v>
      </c>
      <c r="K16" s="121" t="s">
        <v>22</v>
      </c>
      <c r="L16" s="120" t="s">
        <v>23</v>
      </c>
      <c r="M16" s="121" t="s">
        <v>24</v>
      </c>
      <c r="N16" s="120" t="s">
        <v>14</v>
      </c>
    </row>
    <row r="17" spans="1:14" x14ac:dyDescent="0.25">
      <c r="A17" s="122"/>
      <c r="B17" s="123"/>
      <c r="C17" s="124"/>
      <c r="D17" s="123"/>
      <c r="E17" s="124"/>
      <c r="F17" s="123"/>
      <c r="G17" s="124"/>
      <c r="H17" s="123"/>
      <c r="I17" s="124"/>
      <c r="J17" s="123"/>
      <c r="K17" s="124"/>
      <c r="L17" s="123"/>
      <c r="M17" s="124"/>
      <c r="N17" s="123"/>
    </row>
    <row r="18" spans="1:14" x14ac:dyDescent="0.25">
      <c r="A18" s="68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82"/>
    </row>
    <row r="19" spans="1:14" x14ac:dyDescent="0.25">
      <c r="A19" s="68" t="s">
        <v>0</v>
      </c>
      <c r="B19" s="55">
        <v>45870</v>
      </c>
      <c r="C19" s="55">
        <v>16108</v>
      </c>
      <c r="D19" s="55">
        <v>77447</v>
      </c>
      <c r="E19" s="55">
        <v>66313</v>
      </c>
      <c r="F19" s="55">
        <v>79306</v>
      </c>
      <c r="G19" s="55">
        <v>61351</v>
      </c>
      <c r="H19" s="55">
        <v>83336</v>
      </c>
      <c r="I19" s="55">
        <v>67625</v>
      </c>
      <c r="J19" s="55">
        <v>95202</v>
      </c>
      <c r="K19" s="55">
        <v>91929</v>
      </c>
      <c r="L19" s="55">
        <v>58827</v>
      </c>
      <c r="M19" s="55">
        <v>27099</v>
      </c>
      <c r="N19" s="127">
        <f t="shared" ref="N19:N24" si="0">SUM(B19:M19)</f>
        <v>770413</v>
      </c>
    </row>
    <row r="20" spans="1:14" x14ac:dyDescent="0.25">
      <c r="A20" s="68" t="s">
        <v>1</v>
      </c>
      <c r="B20" s="55">
        <v>3035</v>
      </c>
      <c r="C20" s="55">
        <v>1086</v>
      </c>
      <c r="D20" s="55">
        <v>1057</v>
      </c>
      <c r="E20" s="55">
        <v>621</v>
      </c>
      <c r="F20" s="55">
        <v>2305</v>
      </c>
      <c r="G20" s="55">
        <v>12983</v>
      </c>
      <c r="H20" s="55">
        <v>7105</v>
      </c>
      <c r="I20" s="55">
        <v>9541</v>
      </c>
      <c r="J20" s="55">
        <v>8920</v>
      </c>
      <c r="K20" s="55">
        <v>11890</v>
      </c>
      <c r="L20" s="55">
        <v>8786</v>
      </c>
      <c r="M20" s="55">
        <v>7418</v>
      </c>
      <c r="N20" s="127">
        <f t="shared" si="0"/>
        <v>74747</v>
      </c>
    </row>
    <row r="21" spans="1:14" x14ac:dyDescent="0.25">
      <c r="A21" s="68" t="s">
        <v>28</v>
      </c>
      <c r="B21" s="55">
        <v>8256</v>
      </c>
      <c r="C21" s="55">
        <v>5688</v>
      </c>
      <c r="D21" s="55">
        <v>8714</v>
      </c>
      <c r="E21" s="55">
        <v>8799</v>
      </c>
      <c r="F21" s="55">
        <v>7430</v>
      </c>
      <c r="G21" s="55">
        <v>5975</v>
      </c>
      <c r="H21" s="55">
        <v>5065</v>
      </c>
      <c r="I21" s="55">
        <v>8041</v>
      </c>
      <c r="J21" s="55">
        <v>8738</v>
      </c>
      <c r="K21" s="55">
        <v>7246</v>
      </c>
      <c r="L21" s="55">
        <v>3071</v>
      </c>
      <c r="M21" s="55">
        <v>11488</v>
      </c>
      <c r="N21" s="55">
        <f>SUM(B21:M21)</f>
        <v>88511</v>
      </c>
    </row>
    <row r="22" spans="1:14" x14ac:dyDescent="0.25">
      <c r="A22" s="68" t="s">
        <v>2</v>
      </c>
      <c r="B22" s="55">
        <v>145473</v>
      </c>
      <c r="C22" s="55">
        <v>161876</v>
      </c>
      <c r="D22" s="55">
        <v>316289</v>
      </c>
      <c r="E22" s="55">
        <v>212164</v>
      </c>
      <c r="F22" s="55">
        <v>206696</v>
      </c>
      <c r="G22" s="55">
        <v>247150</v>
      </c>
      <c r="H22" s="55">
        <v>228024</v>
      </c>
      <c r="I22" s="55">
        <v>282218</v>
      </c>
      <c r="J22" s="55">
        <v>280759</v>
      </c>
      <c r="K22" s="55">
        <v>244476</v>
      </c>
      <c r="L22" s="55">
        <v>225393</v>
      </c>
      <c r="M22" s="55">
        <v>143110</v>
      </c>
      <c r="N22" s="127">
        <f t="shared" si="0"/>
        <v>2693628</v>
      </c>
    </row>
    <row r="23" spans="1:14" x14ac:dyDescent="0.25">
      <c r="A23" s="68" t="s">
        <v>3</v>
      </c>
      <c r="B23" s="55">
        <v>36236</v>
      </c>
      <c r="C23" s="55">
        <v>11185</v>
      </c>
      <c r="D23" s="55"/>
      <c r="E23" s="55">
        <v>0</v>
      </c>
      <c r="F23" s="55">
        <v>0</v>
      </c>
      <c r="G23" s="55">
        <v>0</v>
      </c>
      <c r="H23" s="55">
        <v>0</v>
      </c>
      <c r="I23" s="55">
        <v>114731</v>
      </c>
      <c r="J23" s="55">
        <v>153830</v>
      </c>
      <c r="K23" s="55">
        <v>220418</v>
      </c>
      <c r="L23" s="55">
        <v>185822</v>
      </c>
      <c r="M23" s="55">
        <v>224481</v>
      </c>
      <c r="N23" s="127">
        <f t="shared" si="0"/>
        <v>946703</v>
      </c>
    </row>
    <row r="24" spans="1:14" x14ac:dyDescent="0.25">
      <c r="A24" s="68" t="s">
        <v>4</v>
      </c>
      <c r="B24" s="55">
        <v>424280</v>
      </c>
      <c r="C24" s="55">
        <v>1165290</v>
      </c>
      <c r="D24" s="55">
        <v>1562918</v>
      </c>
      <c r="E24" s="55">
        <v>634992</v>
      </c>
      <c r="F24" s="55">
        <v>773053</v>
      </c>
      <c r="G24" s="55">
        <v>381196</v>
      </c>
      <c r="H24" s="55">
        <v>403461</v>
      </c>
      <c r="I24" s="55">
        <v>428378</v>
      </c>
      <c r="J24" s="55">
        <v>294762</v>
      </c>
      <c r="K24" s="55">
        <v>309977</v>
      </c>
      <c r="L24" s="55">
        <v>225099</v>
      </c>
      <c r="M24" s="55">
        <v>43848</v>
      </c>
      <c r="N24" s="127">
        <f t="shared" si="0"/>
        <v>6647254</v>
      </c>
    </row>
    <row r="25" spans="1:14" x14ac:dyDescent="0.25">
      <c r="A25" s="68" t="s">
        <v>5</v>
      </c>
      <c r="B25" s="55"/>
      <c r="C25" s="55"/>
      <c r="D25" s="55"/>
      <c r="E25" s="55">
        <v>0</v>
      </c>
      <c r="F25" s="55">
        <v>0</v>
      </c>
      <c r="G25" s="55">
        <v>0</v>
      </c>
      <c r="H25" s="55">
        <v>0</v>
      </c>
      <c r="I25" s="55"/>
      <c r="J25" s="55"/>
      <c r="K25" s="55"/>
      <c r="L25" s="55"/>
      <c r="M25" s="55"/>
      <c r="N25" s="127">
        <f>SUM(B25:M25)</f>
        <v>0</v>
      </c>
    </row>
    <row r="26" spans="1:14" x14ac:dyDescent="0.25">
      <c r="A26" s="68" t="s">
        <v>10</v>
      </c>
      <c r="B26" s="55"/>
      <c r="C26" s="55"/>
      <c r="D26" s="55"/>
      <c r="E26" s="55">
        <v>0</v>
      </c>
      <c r="F26" s="55">
        <v>2461</v>
      </c>
      <c r="G26" s="55">
        <v>6760</v>
      </c>
      <c r="H26" s="55">
        <v>1101</v>
      </c>
      <c r="I26" s="55"/>
      <c r="J26" s="55">
        <v>2973</v>
      </c>
      <c r="K26" s="55">
        <v>4748</v>
      </c>
      <c r="L26" s="55"/>
      <c r="M26" s="55"/>
      <c r="N26" s="127">
        <f>SUM(B26:M26)</f>
        <v>18043</v>
      </c>
    </row>
    <row r="27" spans="1:14" x14ac:dyDescent="0.25">
      <c r="A27" s="68" t="s">
        <v>50</v>
      </c>
      <c r="B27" s="55"/>
      <c r="C27" s="55"/>
      <c r="D27" s="55"/>
      <c r="E27" s="55">
        <v>105563</v>
      </c>
      <c r="F27" s="55">
        <v>0</v>
      </c>
      <c r="G27" s="55">
        <v>0</v>
      </c>
      <c r="H27" s="55">
        <v>0</v>
      </c>
      <c r="I27" s="55"/>
      <c r="J27" s="55"/>
      <c r="K27" s="55"/>
      <c r="L27" s="55"/>
      <c r="M27" s="55"/>
      <c r="N27" s="127">
        <f>SUM(E27:M27)</f>
        <v>105563</v>
      </c>
    </row>
    <row r="28" spans="1:14" x14ac:dyDescent="0.25">
      <c r="A28" s="68" t="s">
        <v>11</v>
      </c>
      <c r="B28" s="55"/>
      <c r="C28" s="55"/>
      <c r="D28" s="55"/>
      <c r="E28" s="55">
        <v>0</v>
      </c>
      <c r="F28" s="55">
        <v>0</v>
      </c>
      <c r="G28" s="55">
        <v>0</v>
      </c>
      <c r="H28" s="55">
        <v>0</v>
      </c>
      <c r="I28" s="55"/>
      <c r="J28" s="55"/>
      <c r="K28" s="55"/>
      <c r="L28" s="55"/>
      <c r="M28" s="55">
        <v>9911</v>
      </c>
      <c r="N28" s="127">
        <f>SUM(E28:M28)</f>
        <v>9911</v>
      </c>
    </row>
    <row r="29" spans="1:14" x14ac:dyDescent="0.25">
      <c r="A29" s="68" t="s">
        <v>13</v>
      </c>
      <c r="B29" s="55">
        <v>46972</v>
      </c>
      <c r="C29" s="55">
        <v>82944</v>
      </c>
      <c r="D29" s="55">
        <v>68936</v>
      </c>
      <c r="E29" s="55">
        <v>70838</v>
      </c>
      <c r="F29" s="55">
        <v>118845</v>
      </c>
      <c r="G29" s="55">
        <v>91325</v>
      </c>
      <c r="H29" s="55">
        <v>159703</v>
      </c>
      <c r="I29" s="55">
        <v>110322</v>
      </c>
      <c r="J29" s="55">
        <v>124039</v>
      </c>
      <c r="K29" s="55">
        <v>67922</v>
      </c>
      <c r="L29" s="55">
        <v>89688</v>
      </c>
      <c r="M29" s="55">
        <v>76900</v>
      </c>
      <c r="N29" s="127">
        <f>SUM(B29:M29)</f>
        <v>1108434</v>
      </c>
    </row>
    <row r="30" spans="1:14" x14ac:dyDescent="0.25">
      <c r="A30" s="6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5" t="s">
        <v>29</v>
      </c>
    </row>
    <row r="31" spans="1:14" x14ac:dyDescent="0.25">
      <c r="A31" s="125" t="s">
        <v>49</v>
      </c>
      <c r="B31" s="55">
        <v>0</v>
      </c>
      <c r="C31" s="55">
        <v>0</v>
      </c>
      <c r="D31" s="55">
        <v>56619</v>
      </c>
      <c r="E31" s="55">
        <v>52384</v>
      </c>
      <c r="F31" s="55">
        <v>67742</v>
      </c>
      <c r="G31" s="55">
        <v>45171</v>
      </c>
      <c r="H31" s="55">
        <v>70522</v>
      </c>
      <c r="I31" s="55">
        <v>42113</v>
      </c>
      <c r="J31" s="55">
        <v>41938</v>
      </c>
      <c r="K31" s="55">
        <v>33152</v>
      </c>
      <c r="L31" s="55">
        <v>0</v>
      </c>
      <c r="M31" s="55">
        <v>0</v>
      </c>
      <c r="N31" s="127">
        <f>SUM(B31:M31)</f>
        <v>409641</v>
      </c>
    </row>
    <row r="32" spans="1:14" x14ac:dyDescent="0.25">
      <c r="A32" s="125" t="s">
        <v>51</v>
      </c>
      <c r="B32" s="55"/>
      <c r="C32" s="55"/>
      <c r="D32" s="55"/>
      <c r="E32" s="55"/>
      <c r="F32" s="55">
        <v>33969</v>
      </c>
      <c r="G32" s="55">
        <v>27136</v>
      </c>
      <c r="H32" s="55">
        <v>31344</v>
      </c>
      <c r="I32" s="55">
        <v>0</v>
      </c>
      <c r="J32" s="55">
        <v>30162</v>
      </c>
      <c r="K32" s="55">
        <v>0</v>
      </c>
      <c r="L32" s="55">
        <v>0</v>
      </c>
      <c r="M32" s="55">
        <v>0</v>
      </c>
      <c r="N32" s="127">
        <f>SUM(F32:M32)</f>
        <v>122611</v>
      </c>
    </row>
    <row r="33" spans="1:16" x14ac:dyDescent="0.25">
      <c r="A33" s="125" t="s">
        <v>43</v>
      </c>
      <c r="B33" s="55">
        <v>335998</v>
      </c>
      <c r="C33" s="55">
        <v>298048</v>
      </c>
      <c r="D33" s="55">
        <v>264875</v>
      </c>
      <c r="E33" s="55">
        <v>395731</v>
      </c>
      <c r="F33" s="55">
        <v>278066</v>
      </c>
      <c r="G33" s="55">
        <v>310567</v>
      </c>
      <c r="H33" s="55">
        <v>257490</v>
      </c>
      <c r="I33" s="55">
        <v>284907</v>
      </c>
      <c r="J33" s="55">
        <v>248218</v>
      </c>
      <c r="K33" s="55">
        <v>246479</v>
      </c>
      <c r="L33" s="55">
        <v>265450</v>
      </c>
      <c r="M33" s="55">
        <v>200448</v>
      </c>
      <c r="N33" s="127">
        <f>SUM(B33:M33)</f>
        <v>3386277</v>
      </c>
    </row>
    <row r="34" spans="1:16" x14ac:dyDescent="0.25">
      <c r="A34" s="83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127"/>
    </row>
    <row r="35" spans="1:16" x14ac:dyDescent="0.25">
      <c r="A35" s="83" t="s">
        <v>53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>
        <v>1198396</v>
      </c>
      <c r="N35" s="127">
        <f>SUM(M35)</f>
        <v>1198396</v>
      </c>
    </row>
    <row r="36" spans="1:16" x14ac:dyDescent="0.25">
      <c r="A36" s="83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127"/>
    </row>
    <row r="37" spans="1:16" x14ac:dyDescent="0.25">
      <c r="A37" s="4"/>
      <c r="B37" s="128"/>
      <c r="C37" s="129"/>
      <c r="D37" s="128"/>
      <c r="E37" s="129"/>
      <c r="F37" s="128"/>
      <c r="G37" s="129"/>
      <c r="H37" s="128"/>
      <c r="I37" s="129"/>
      <c r="J37" s="128"/>
      <c r="K37" s="129"/>
      <c r="L37" s="128"/>
      <c r="M37" s="129"/>
      <c r="N37" s="128"/>
    </row>
    <row r="38" spans="1:16" ht="18.75" x14ac:dyDescent="0.3">
      <c r="A38" s="126" t="s">
        <v>15</v>
      </c>
      <c r="B38" s="130">
        <f>SUM(B18:B37)</f>
        <v>1046120</v>
      </c>
      <c r="C38" s="131">
        <f t="shared" ref="C38:K38" si="1">SUM(C19:C37)</f>
        <v>1742225</v>
      </c>
      <c r="D38" s="130">
        <f t="shared" si="1"/>
        <v>2356855</v>
      </c>
      <c r="E38" s="131">
        <f t="shared" si="1"/>
        <v>1547405</v>
      </c>
      <c r="F38" s="130">
        <f t="shared" si="1"/>
        <v>1569873</v>
      </c>
      <c r="G38" s="131">
        <f t="shared" si="1"/>
        <v>1189614</v>
      </c>
      <c r="H38" s="130">
        <f t="shared" si="1"/>
        <v>1247151</v>
      </c>
      <c r="I38" s="131">
        <f t="shared" si="1"/>
        <v>1347876</v>
      </c>
      <c r="J38" s="130">
        <f t="shared" si="1"/>
        <v>1289541</v>
      </c>
      <c r="K38" s="131">
        <f t="shared" si="1"/>
        <v>1238237</v>
      </c>
      <c r="L38" s="130">
        <f>SUM(L18:L37)</f>
        <v>1062136</v>
      </c>
      <c r="M38" s="131">
        <f>SUM(M19:M37)</f>
        <v>1943099</v>
      </c>
      <c r="N38" s="147">
        <f>SUM(N19:N37)</f>
        <v>17580132</v>
      </c>
      <c r="P38" s="107">
        <f>N38</f>
        <v>17580132</v>
      </c>
    </row>
    <row r="40" spans="1:16" x14ac:dyDescent="0.25">
      <c r="A40" s="6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6"/>
    </row>
    <row r="41" spans="1:16" ht="15.75" thickBot="1" x14ac:dyDescent="0.3"/>
    <row r="42" spans="1:16" x14ac:dyDescent="0.25">
      <c r="A42" s="142" t="s">
        <v>71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4"/>
    </row>
    <row r="44" spans="1:16" ht="18.75" x14ac:dyDescent="0.3">
      <c r="D44" s="54">
        <v>2019</v>
      </c>
    </row>
    <row r="47" spans="1:16" x14ac:dyDescent="0.25">
      <c r="A47" s="4"/>
      <c r="B47" s="2"/>
      <c r="C47" s="132"/>
      <c r="D47" s="2"/>
      <c r="E47" s="132"/>
      <c r="F47" s="2"/>
      <c r="G47" s="132"/>
      <c r="H47" s="2"/>
      <c r="I47" s="132"/>
      <c r="J47" s="2"/>
      <c r="K47" s="132"/>
      <c r="L47" s="2"/>
      <c r="M47" s="132"/>
      <c r="N47" s="2"/>
    </row>
    <row r="48" spans="1:16" x14ac:dyDescent="0.25">
      <c r="A48" s="133" t="s">
        <v>9</v>
      </c>
      <c r="B48" s="136" t="s">
        <v>6</v>
      </c>
      <c r="C48" s="134" t="s">
        <v>7</v>
      </c>
      <c r="D48" s="136" t="s">
        <v>8</v>
      </c>
      <c r="E48" s="134" t="s">
        <v>37</v>
      </c>
      <c r="F48" s="136" t="s">
        <v>38</v>
      </c>
      <c r="G48" s="134" t="s">
        <v>20</v>
      </c>
      <c r="H48" s="136" t="s">
        <v>39</v>
      </c>
      <c r="I48" s="134" t="s">
        <v>40</v>
      </c>
      <c r="J48" s="136" t="s">
        <v>21</v>
      </c>
      <c r="K48" s="134" t="s">
        <v>22</v>
      </c>
      <c r="L48" s="136" t="s">
        <v>23</v>
      </c>
      <c r="M48" s="134" t="s">
        <v>24</v>
      </c>
      <c r="N48" s="136" t="s">
        <v>14</v>
      </c>
    </row>
    <row r="49" spans="1:16" x14ac:dyDescent="0.25">
      <c r="A49" s="126"/>
      <c r="B49" s="3"/>
      <c r="C49" s="135"/>
      <c r="D49" s="3"/>
      <c r="E49" s="135"/>
      <c r="F49" s="3"/>
      <c r="G49" s="135"/>
      <c r="H49" s="3"/>
      <c r="I49" s="135"/>
      <c r="J49" s="3"/>
      <c r="K49" s="135"/>
      <c r="L49" s="3"/>
      <c r="M49" s="135"/>
      <c r="N49" s="3"/>
    </row>
    <row r="50" spans="1:16" x14ac:dyDescent="0.25">
      <c r="A50" s="68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6" x14ac:dyDescent="0.25">
      <c r="A51" s="68" t="s">
        <v>0</v>
      </c>
      <c r="B51" s="55">
        <v>54762</v>
      </c>
      <c r="C51" s="55">
        <v>54911</v>
      </c>
      <c r="D51" s="55">
        <v>42033</v>
      </c>
      <c r="E51" s="55">
        <v>75940</v>
      </c>
      <c r="F51" s="55">
        <v>71531</v>
      </c>
      <c r="G51" s="55">
        <v>69740</v>
      </c>
      <c r="H51" s="55">
        <v>66995</v>
      </c>
      <c r="I51" s="55">
        <v>59531</v>
      </c>
      <c r="J51" s="55">
        <v>70395</v>
      </c>
      <c r="K51" s="55">
        <v>62305</v>
      </c>
      <c r="L51" s="55">
        <v>61209</v>
      </c>
      <c r="M51" s="55">
        <v>52757</v>
      </c>
      <c r="N51" s="55">
        <f t="shared" ref="N51:N56" si="2">SUM(B51:M51)</f>
        <v>742109</v>
      </c>
    </row>
    <row r="52" spans="1:16" x14ac:dyDescent="0.25">
      <c r="A52" s="68" t="s">
        <v>1</v>
      </c>
      <c r="B52" s="55">
        <v>5700</v>
      </c>
      <c r="C52" s="55">
        <v>5005</v>
      </c>
      <c r="D52" s="55">
        <v>4015</v>
      </c>
      <c r="E52" s="55">
        <v>6651</v>
      </c>
      <c r="F52" s="55">
        <v>1869</v>
      </c>
      <c r="G52" s="55">
        <v>2416</v>
      </c>
      <c r="H52" s="55">
        <v>2404</v>
      </c>
      <c r="I52" s="55">
        <v>12960</v>
      </c>
      <c r="J52" s="55">
        <v>8191</v>
      </c>
      <c r="K52" s="55">
        <v>3951</v>
      </c>
      <c r="L52" s="55">
        <v>2582</v>
      </c>
      <c r="M52" s="55">
        <v>7265</v>
      </c>
      <c r="N52" s="55">
        <f t="shared" si="2"/>
        <v>63009</v>
      </c>
    </row>
    <row r="53" spans="1:16" x14ac:dyDescent="0.25">
      <c r="A53" s="68" t="s">
        <v>28</v>
      </c>
      <c r="B53" s="55">
        <v>16536</v>
      </c>
      <c r="C53" s="55">
        <v>3363</v>
      </c>
      <c r="D53" s="55">
        <v>12444</v>
      </c>
      <c r="E53" s="55">
        <v>6190</v>
      </c>
      <c r="F53" s="55">
        <v>9563</v>
      </c>
      <c r="G53" s="55">
        <v>10946</v>
      </c>
      <c r="H53" s="55">
        <v>9094</v>
      </c>
      <c r="I53" s="55">
        <v>11663</v>
      </c>
      <c r="J53" s="55">
        <v>7425</v>
      </c>
      <c r="K53" s="55">
        <v>5950</v>
      </c>
      <c r="L53" s="55">
        <v>2715</v>
      </c>
      <c r="M53" s="55">
        <v>2040</v>
      </c>
      <c r="N53" s="55">
        <v>97929</v>
      </c>
    </row>
    <row r="54" spans="1:16" x14ac:dyDescent="0.25">
      <c r="A54" s="68" t="s">
        <v>2</v>
      </c>
      <c r="B54" s="55">
        <v>112041</v>
      </c>
      <c r="C54" s="55">
        <v>189493</v>
      </c>
      <c r="D54" s="55">
        <v>217862</v>
      </c>
      <c r="E54" s="55">
        <v>285404</v>
      </c>
      <c r="F54" s="55">
        <v>228283</v>
      </c>
      <c r="G54" s="55">
        <v>187253</v>
      </c>
      <c r="H54" s="55">
        <v>248912</v>
      </c>
      <c r="I54" s="55">
        <v>214210</v>
      </c>
      <c r="J54" s="55">
        <v>244716</v>
      </c>
      <c r="K54" s="55">
        <v>257280</v>
      </c>
      <c r="L54" s="55">
        <v>237812</v>
      </c>
      <c r="M54" s="55">
        <v>104782</v>
      </c>
      <c r="N54" s="55">
        <f t="shared" si="2"/>
        <v>2528048</v>
      </c>
    </row>
    <row r="55" spans="1:16" x14ac:dyDescent="0.25">
      <c r="A55" s="68" t="s">
        <v>3</v>
      </c>
      <c r="B55" s="55">
        <v>84870</v>
      </c>
      <c r="C55" s="55">
        <v>20557</v>
      </c>
      <c r="D55" s="55"/>
      <c r="E55" s="55">
        <v>15341</v>
      </c>
      <c r="F55" s="55"/>
      <c r="G55" s="55">
        <v>93874</v>
      </c>
      <c r="H55" s="55">
        <v>366994</v>
      </c>
      <c r="I55" s="55">
        <v>472236</v>
      </c>
      <c r="J55" s="55">
        <v>244410</v>
      </c>
      <c r="K55" s="55">
        <v>337317</v>
      </c>
      <c r="L55" s="55">
        <v>124516</v>
      </c>
      <c r="M55" s="55">
        <v>86750</v>
      </c>
      <c r="N55" s="55">
        <f t="shared" si="2"/>
        <v>1846865</v>
      </c>
    </row>
    <row r="56" spans="1:16" x14ac:dyDescent="0.25">
      <c r="A56" s="68" t="s">
        <v>4</v>
      </c>
      <c r="B56" s="55">
        <v>940000</v>
      </c>
      <c r="C56" s="55">
        <v>800944</v>
      </c>
      <c r="D56" s="55">
        <v>778773</v>
      </c>
      <c r="E56" s="55">
        <v>609932</v>
      </c>
      <c r="F56" s="55">
        <v>621198</v>
      </c>
      <c r="G56" s="55">
        <v>580245</v>
      </c>
      <c r="H56" s="55">
        <v>307599</v>
      </c>
      <c r="I56" s="55">
        <v>233152</v>
      </c>
      <c r="J56" s="55">
        <v>90036</v>
      </c>
      <c r="K56" s="55">
        <v>135423</v>
      </c>
      <c r="L56" s="55">
        <v>77606</v>
      </c>
      <c r="M56" s="55">
        <v>13609</v>
      </c>
      <c r="N56" s="55">
        <f t="shared" si="2"/>
        <v>5188517</v>
      </c>
    </row>
    <row r="57" spans="1:16" x14ac:dyDescent="0.25">
      <c r="A57" s="68" t="s">
        <v>5</v>
      </c>
      <c r="B57" s="55"/>
      <c r="C57" s="55"/>
      <c r="D57" s="55">
        <v>1889</v>
      </c>
      <c r="E57" s="55">
        <v>510</v>
      </c>
      <c r="F57" s="55">
        <v>525</v>
      </c>
      <c r="G57" s="55">
        <v>300</v>
      </c>
      <c r="H57" s="55">
        <v>700</v>
      </c>
      <c r="I57" s="55">
        <v>745</v>
      </c>
      <c r="J57" s="55"/>
      <c r="K57" s="55"/>
      <c r="L57" s="55">
        <v>107</v>
      </c>
      <c r="M57" s="55"/>
      <c r="N57" s="55">
        <f>SUM(D57:M57)</f>
        <v>4776</v>
      </c>
    </row>
    <row r="58" spans="1:16" x14ac:dyDescent="0.25">
      <c r="A58" s="68" t="s">
        <v>10</v>
      </c>
      <c r="B58" s="55">
        <v>1550</v>
      </c>
      <c r="C58" s="55">
        <v>5324</v>
      </c>
      <c r="D58" s="55">
        <v>5293</v>
      </c>
      <c r="E58" s="55">
        <v>2058</v>
      </c>
      <c r="F58" s="55">
        <v>3554</v>
      </c>
      <c r="G58" s="55">
        <v>5491</v>
      </c>
      <c r="H58" s="55">
        <v>3603</v>
      </c>
      <c r="I58" s="55">
        <v>3408</v>
      </c>
      <c r="J58" s="55">
        <v>3009</v>
      </c>
      <c r="K58" s="55">
        <v>3009</v>
      </c>
      <c r="L58" s="55">
        <v>4212</v>
      </c>
      <c r="M58" s="55">
        <v>1404</v>
      </c>
      <c r="N58" s="55">
        <v>41915</v>
      </c>
    </row>
    <row r="59" spans="1:16" x14ac:dyDescent="0.25">
      <c r="A59" s="68" t="s">
        <v>50</v>
      </c>
      <c r="B59" s="55">
        <v>82153</v>
      </c>
      <c r="C59" s="55">
        <v>33623</v>
      </c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>
        <f>SUM(B59:M59)</f>
        <v>115776</v>
      </c>
    </row>
    <row r="60" spans="1:16" x14ac:dyDescent="0.25">
      <c r="A60" s="68" t="s">
        <v>11</v>
      </c>
      <c r="B60" s="55">
        <v>14950</v>
      </c>
      <c r="C60" s="55">
        <v>2778</v>
      </c>
      <c r="D60" s="55">
        <v>3674</v>
      </c>
      <c r="E60" s="55">
        <v>1487</v>
      </c>
      <c r="F60" s="55">
        <v>484</v>
      </c>
      <c r="G60" s="55"/>
      <c r="H60" s="55"/>
      <c r="I60" s="55"/>
      <c r="J60" s="55"/>
      <c r="K60" s="55"/>
      <c r="L60" s="55">
        <v>401</v>
      </c>
      <c r="M60" s="55"/>
      <c r="N60" s="55">
        <f>SUM(B60:M60)</f>
        <v>23774</v>
      </c>
    </row>
    <row r="61" spans="1:16" x14ac:dyDescent="0.25">
      <c r="A61" s="68" t="s">
        <v>13</v>
      </c>
      <c r="B61" s="55">
        <v>59099</v>
      </c>
      <c r="C61" s="55">
        <v>67955</v>
      </c>
      <c r="D61" s="55">
        <v>77373</v>
      </c>
      <c r="E61" s="55">
        <v>59736</v>
      </c>
      <c r="F61" s="55">
        <v>88764</v>
      </c>
      <c r="G61" s="55">
        <v>106021</v>
      </c>
      <c r="H61" s="55">
        <v>100163</v>
      </c>
      <c r="I61" s="55">
        <v>97640</v>
      </c>
      <c r="J61" s="55">
        <v>80571</v>
      </c>
      <c r="K61" s="55">
        <v>151385</v>
      </c>
      <c r="L61" s="55">
        <v>90279</v>
      </c>
      <c r="M61" s="55">
        <v>70398</v>
      </c>
      <c r="N61" s="55">
        <v>1049384</v>
      </c>
    </row>
    <row r="62" spans="1:16" x14ac:dyDescent="0.25">
      <c r="A62" s="12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</row>
    <row r="63" spans="1:16" x14ac:dyDescent="0.25">
      <c r="A63" s="125" t="s">
        <v>49</v>
      </c>
      <c r="B63" s="55">
        <v>0</v>
      </c>
      <c r="C63" s="55">
        <v>0</v>
      </c>
      <c r="D63" s="55">
        <v>43172</v>
      </c>
      <c r="E63" s="55">
        <v>64341</v>
      </c>
      <c r="F63" s="55">
        <v>75923</v>
      </c>
      <c r="G63" s="55">
        <v>43085</v>
      </c>
      <c r="H63" s="55">
        <v>3398</v>
      </c>
      <c r="I63" s="55">
        <v>2800</v>
      </c>
      <c r="J63" s="55">
        <v>0</v>
      </c>
      <c r="K63" s="55">
        <v>0</v>
      </c>
      <c r="L63" s="55">
        <v>0</v>
      </c>
      <c r="M63" s="55">
        <v>0</v>
      </c>
      <c r="N63" s="55">
        <f>SUM(B63:M63)</f>
        <v>232719</v>
      </c>
      <c r="O63" s="31" t="s">
        <v>29</v>
      </c>
      <c r="P63" t="s">
        <v>29</v>
      </c>
    </row>
    <row r="64" spans="1:16" x14ac:dyDescent="0.25">
      <c r="A64" s="125" t="s">
        <v>51</v>
      </c>
      <c r="B64" s="55">
        <v>0</v>
      </c>
      <c r="C64" s="55">
        <v>5153</v>
      </c>
      <c r="D64" s="55">
        <v>21797</v>
      </c>
      <c r="E64" s="55">
        <v>0</v>
      </c>
      <c r="F64" s="55">
        <v>26822</v>
      </c>
      <c r="G64" s="55">
        <v>0</v>
      </c>
      <c r="H64" s="55">
        <v>0</v>
      </c>
      <c r="I64" s="55">
        <v>30455</v>
      </c>
      <c r="J64" s="55">
        <v>0</v>
      </c>
      <c r="K64" s="55">
        <v>0</v>
      </c>
      <c r="L64" s="55">
        <v>0</v>
      </c>
      <c r="M64" s="55">
        <v>0</v>
      </c>
      <c r="N64" s="55">
        <f>SUM(B64:M64)</f>
        <v>84227</v>
      </c>
      <c r="P64" s="31"/>
    </row>
    <row r="65" spans="1:16" x14ac:dyDescent="0.25">
      <c r="A65" s="125" t="s">
        <v>43</v>
      </c>
      <c r="B65" s="55">
        <v>219390</v>
      </c>
      <c r="C65" s="55">
        <v>94558</v>
      </c>
      <c r="D65" s="55">
        <v>235952</v>
      </c>
      <c r="E65" s="55">
        <v>372572</v>
      </c>
      <c r="F65" s="55">
        <v>594421</v>
      </c>
      <c r="G65" s="55">
        <v>447522</v>
      </c>
      <c r="H65" s="55">
        <v>375242</v>
      </c>
      <c r="I65" s="55">
        <v>196896</v>
      </c>
      <c r="J65" s="55">
        <v>456004</v>
      </c>
      <c r="K65" s="55">
        <v>383982</v>
      </c>
      <c r="L65" s="55">
        <v>191121</v>
      </c>
      <c r="M65" s="55">
        <v>73238</v>
      </c>
      <c r="N65" s="55">
        <f>SUM(B65:M65)</f>
        <v>3640898</v>
      </c>
    </row>
    <row r="66" spans="1:16" x14ac:dyDescent="0.25">
      <c r="A66" s="83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194"/>
      <c r="N66" s="55"/>
    </row>
    <row r="67" spans="1:16" x14ac:dyDescent="0.25">
      <c r="A67" s="83" t="s">
        <v>57</v>
      </c>
      <c r="B67" s="55">
        <v>114241</v>
      </c>
      <c r="C67" s="55">
        <v>114241</v>
      </c>
      <c r="D67" s="55">
        <v>114242</v>
      </c>
      <c r="E67" s="55">
        <v>114242</v>
      </c>
      <c r="F67" s="55">
        <v>114242</v>
      </c>
      <c r="G67" s="55">
        <v>114242</v>
      </c>
      <c r="H67" s="55">
        <v>114242</v>
      </c>
      <c r="I67" s="55">
        <v>114242</v>
      </c>
      <c r="J67" s="55">
        <v>114242</v>
      </c>
      <c r="K67" s="55">
        <v>114242</v>
      </c>
      <c r="L67" s="55">
        <v>114242</v>
      </c>
      <c r="M67" s="194">
        <v>114242</v>
      </c>
      <c r="N67" s="209">
        <f ca="1">SUM(B67:N67)</f>
        <v>1370902</v>
      </c>
    </row>
    <row r="68" spans="1:16" x14ac:dyDescent="0.25">
      <c r="A68" s="56"/>
      <c r="B68" s="137"/>
      <c r="C68" s="138"/>
      <c r="D68" s="137"/>
      <c r="E68" s="138"/>
      <c r="F68" s="137"/>
      <c r="G68" s="138"/>
      <c r="H68" s="137"/>
      <c r="I68" s="138"/>
      <c r="J68" s="137"/>
      <c r="K68" s="138"/>
      <c r="L68" s="137"/>
      <c r="M68" s="138"/>
      <c r="N68" s="137"/>
    </row>
    <row r="69" spans="1:16" ht="18.75" x14ac:dyDescent="0.3">
      <c r="A69" s="64" t="s">
        <v>56</v>
      </c>
      <c r="B69" s="140">
        <f t="shared" ref="B69:M69" si="3">SUM(B51:B68)</f>
        <v>1705292</v>
      </c>
      <c r="C69" s="141">
        <f t="shared" si="3"/>
        <v>1397905</v>
      </c>
      <c r="D69" s="140">
        <f t="shared" si="3"/>
        <v>1558519</v>
      </c>
      <c r="E69" s="141">
        <f t="shared" si="3"/>
        <v>1614404</v>
      </c>
      <c r="F69" s="140">
        <f t="shared" si="3"/>
        <v>1837179</v>
      </c>
      <c r="G69" s="141">
        <f t="shared" si="3"/>
        <v>1661135</v>
      </c>
      <c r="H69" s="140">
        <f t="shared" si="3"/>
        <v>1599346</v>
      </c>
      <c r="I69" s="141">
        <f t="shared" si="3"/>
        <v>1449938</v>
      </c>
      <c r="J69" s="140">
        <f t="shared" si="3"/>
        <v>1318999</v>
      </c>
      <c r="K69" s="141">
        <f t="shared" si="3"/>
        <v>1454844</v>
      </c>
      <c r="L69" s="140">
        <f t="shared" si="3"/>
        <v>906802</v>
      </c>
      <c r="M69" s="141">
        <f t="shared" si="3"/>
        <v>526485</v>
      </c>
      <c r="N69" s="210">
        <f ca="1">SUM(B69:N69)</f>
        <v>17030848</v>
      </c>
      <c r="P69" s="107">
        <v>17030848</v>
      </c>
    </row>
    <row r="71" spans="1:16" ht="18.75" x14ac:dyDescent="0.3">
      <c r="J71" s="84"/>
      <c r="K71" s="84"/>
      <c r="L71" s="84"/>
      <c r="M71" s="84"/>
      <c r="N71" s="84"/>
      <c r="O71" s="84"/>
      <c r="P71" s="84"/>
    </row>
    <row r="72" spans="1:16" ht="18.75" x14ac:dyDescent="0.3">
      <c r="J72" s="84" t="s">
        <v>58</v>
      </c>
      <c r="K72" s="84"/>
      <c r="L72" s="84"/>
      <c r="M72" s="84"/>
      <c r="N72" s="84"/>
      <c r="O72" s="84"/>
      <c r="P72" s="85">
        <f>-P38+P69</f>
        <v>-549284</v>
      </c>
    </row>
    <row r="73" spans="1:16" x14ac:dyDescent="0.25">
      <c r="A73" s="211" t="s">
        <v>76</v>
      </c>
      <c r="B73" s="211"/>
      <c r="C73" s="211"/>
      <c r="D73" s="211"/>
      <c r="E73" s="211"/>
      <c r="F73" s="211"/>
      <c r="G73" s="211"/>
      <c r="H73" s="211"/>
      <c r="I73" s="211"/>
    </row>
    <row r="78" spans="1:16" x14ac:dyDescent="0.25">
      <c r="C78" s="139"/>
      <c r="D78" s="139"/>
      <c r="E78" s="139"/>
      <c r="F78" s="139"/>
      <c r="G78" s="139"/>
      <c r="H78" s="139"/>
    </row>
  </sheetData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Q85"/>
  <sheetViews>
    <sheetView topLeftCell="A12" zoomScale="68" zoomScaleNormal="68" workbookViewId="0">
      <selection activeCell="P41" sqref="P41"/>
    </sheetView>
  </sheetViews>
  <sheetFormatPr baseColWidth="10" defaultRowHeight="15" x14ac:dyDescent="0.25"/>
  <cols>
    <col min="1" max="1" width="23.28515625" customWidth="1"/>
    <col min="14" max="14" width="14.140625" bestFit="1" customWidth="1"/>
    <col min="16" max="16" width="14.42578125" bestFit="1" customWidth="1"/>
    <col min="17" max="17" width="14.140625" bestFit="1" customWidth="1"/>
  </cols>
  <sheetData>
    <row r="3" spans="3:8" x14ac:dyDescent="0.25">
      <c r="D3" s="6"/>
      <c r="E3" s="6" t="s">
        <v>46</v>
      </c>
      <c r="F3" s="6"/>
      <c r="G3" s="6"/>
      <c r="H3" s="6"/>
    </row>
    <row r="4" spans="3:8" x14ac:dyDescent="0.25">
      <c r="D4" s="6"/>
      <c r="E4" s="6"/>
      <c r="F4" s="6"/>
      <c r="G4" s="6"/>
      <c r="H4" s="6"/>
    </row>
    <row r="5" spans="3:8" x14ac:dyDescent="0.25">
      <c r="D5" s="6"/>
      <c r="E5" s="6" t="s">
        <v>45</v>
      </c>
      <c r="F5" s="6"/>
      <c r="G5" s="6"/>
      <c r="H5" s="6"/>
    </row>
    <row r="6" spans="3:8" x14ac:dyDescent="0.25">
      <c r="D6" s="6"/>
      <c r="E6" s="6"/>
      <c r="F6" s="6"/>
      <c r="G6" s="6"/>
      <c r="H6" s="6"/>
    </row>
    <row r="13" spans="3:8" ht="18.75" x14ac:dyDescent="0.3">
      <c r="C13" s="54">
        <v>2017</v>
      </c>
      <c r="D13" s="54" t="s">
        <v>47</v>
      </c>
    </row>
    <row r="17" spans="1:17" x14ac:dyDescent="0.25">
      <c r="A17" s="87"/>
      <c r="B17" s="96"/>
      <c r="C17" s="88"/>
      <c r="D17" s="96"/>
      <c r="E17" s="88"/>
      <c r="F17" s="96"/>
      <c r="G17" s="88"/>
      <c r="H17" s="96"/>
      <c r="I17" s="88"/>
      <c r="J17" s="96"/>
      <c r="K17" s="96"/>
      <c r="L17" s="88"/>
      <c r="M17" s="96"/>
      <c r="N17" s="89"/>
    </row>
    <row r="18" spans="1:17" x14ac:dyDescent="0.25">
      <c r="A18" s="90" t="s">
        <v>9</v>
      </c>
      <c r="B18" s="97" t="s">
        <v>6</v>
      </c>
      <c r="C18" s="91" t="s">
        <v>7</v>
      </c>
      <c r="D18" s="97" t="s">
        <v>8</v>
      </c>
      <c r="E18" s="91" t="s">
        <v>18</v>
      </c>
      <c r="F18" s="97" t="s">
        <v>19</v>
      </c>
      <c r="G18" s="91" t="s">
        <v>20</v>
      </c>
      <c r="H18" s="97" t="s">
        <v>25</v>
      </c>
      <c r="I18" s="91" t="s">
        <v>26</v>
      </c>
      <c r="J18" s="97" t="s">
        <v>21</v>
      </c>
      <c r="K18" s="97" t="s">
        <v>22</v>
      </c>
      <c r="L18" s="91" t="s">
        <v>23</v>
      </c>
      <c r="M18" s="97" t="s">
        <v>24</v>
      </c>
      <c r="N18" s="92" t="s">
        <v>14</v>
      </c>
    </row>
    <row r="19" spans="1:17" x14ac:dyDescent="0.25">
      <c r="A19" s="93"/>
      <c r="B19" s="98"/>
      <c r="C19" s="94"/>
      <c r="D19" s="98"/>
      <c r="E19" s="94"/>
      <c r="F19" s="98"/>
      <c r="G19" s="94"/>
      <c r="H19" s="98"/>
      <c r="I19" s="94"/>
      <c r="J19" s="98"/>
      <c r="K19" s="98"/>
      <c r="L19" s="94"/>
      <c r="M19" s="98"/>
      <c r="N19" s="95"/>
    </row>
    <row r="20" spans="1:17" x14ac:dyDescent="0.25">
      <c r="A20" s="68" t="s">
        <v>33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193"/>
      <c r="N20" s="5"/>
    </row>
    <row r="21" spans="1:17" x14ac:dyDescent="0.25">
      <c r="A21" s="68" t="s">
        <v>0</v>
      </c>
      <c r="B21" s="55">
        <v>36348</v>
      </c>
      <c r="C21" s="55">
        <v>31018</v>
      </c>
      <c r="D21" s="55">
        <v>72392</v>
      </c>
      <c r="E21" s="55">
        <v>97123</v>
      </c>
      <c r="F21" s="55">
        <v>73742</v>
      </c>
      <c r="G21" s="55">
        <v>65388</v>
      </c>
      <c r="H21" s="55">
        <v>71087</v>
      </c>
      <c r="I21" s="55">
        <v>79289</v>
      </c>
      <c r="J21" s="55">
        <v>42750</v>
      </c>
      <c r="K21" s="55">
        <v>91760</v>
      </c>
      <c r="L21" s="55">
        <v>74355</v>
      </c>
      <c r="M21" s="194">
        <v>36529</v>
      </c>
      <c r="N21" s="70">
        <v>771781</v>
      </c>
    </row>
    <row r="22" spans="1:17" x14ac:dyDescent="0.25">
      <c r="A22" s="68" t="s">
        <v>1</v>
      </c>
      <c r="B22" s="55">
        <v>8589</v>
      </c>
      <c r="C22" s="55">
        <v>6871</v>
      </c>
      <c r="D22" s="55">
        <v>4851</v>
      </c>
      <c r="E22" s="55">
        <v>3420</v>
      </c>
      <c r="F22" s="55">
        <v>4997</v>
      </c>
      <c r="G22" s="55">
        <v>8623</v>
      </c>
      <c r="H22" s="55">
        <v>11007</v>
      </c>
      <c r="I22" s="55">
        <v>11249</v>
      </c>
      <c r="J22" s="55">
        <v>12528</v>
      </c>
      <c r="K22" s="55">
        <v>7617</v>
      </c>
      <c r="L22" s="55">
        <v>2066</v>
      </c>
      <c r="M22" s="55">
        <v>1846</v>
      </c>
      <c r="N22" s="70">
        <v>83664</v>
      </c>
    </row>
    <row r="23" spans="1:17" x14ac:dyDescent="0.25">
      <c r="A23" s="68" t="s">
        <v>28</v>
      </c>
      <c r="B23" s="55">
        <v>5166</v>
      </c>
      <c r="C23" s="55">
        <v>10498</v>
      </c>
      <c r="D23" s="55">
        <v>8200</v>
      </c>
      <c r="E23" s="55">
        <v>11300</v>
      </c>
      <c r="F23" s="55">
        <v>11904</v>
      </c>
      <c r="G23" s="55">
        <v>7455</v>
      </c>
      <c r="H23" s="55">
        <v>7330</v>
      </c>
      <c r="I23" s="55">
        <v>11698</v>
      </c>
      <c r="J23" s="55">
        <v>9859</v>
      </c>
      <c r="K23" s="55">
        <v>7339</v>
      </c>
      <c r="L23" s="55">
        <v>4758</v>
      </c>
      <c r="M23" s="55">
        <v>4963</v>
      </c>
      <c r="N23" s="70">
        <f>SUM(B23:M23)</f>
        <v>100470</v>
      </c>
    </row>
    <row r="24" spans="1:17" x14ac:dyDescent="0.25">
      <c r="A24" s="68" t="s">
        <v>2</v>
      </c>
      <c r="B24" s="55">
        <v>100818</v>
      </c>
      <c r="C24" s="55">
        <v>134665</v>
      </c>
      <c r="D24" s="55">
        <v>282837</v>
      </c>
      <c r="E24" s="55">
        <v>201390</v>
      </c>
      <c r="F24" s="55">
        <v>251140</v>
      </c>
      <c r="G24" s="55">
        <v>277060</v>
      </c>
      <c r="H24" s="55">
        <v>149356</v>
      </c>
      <c r="I24" s="55">
        <v>208720</v>
      </c>
      <c r="J24" s="55">
        <v>227627</v>
      </c>
      <c r="K24" s="55">
        <v>218150</v>
      </c>
      <c r="L24" s="55">
        <v>241282</v>
      </c>
      <c r="M24" s="55">
        <v>149560</v>
      </c>
      <c r="N24" s="70">
        <v>2442605</v>
      </c>
    </row>
    <row r="25" spans="1:17" x14ac:dyDescent="0.25">
      <c r="A25" s="68" t="s">
        <v>3</v>
      </c>
      <c r="B25" s="55">
        <v>10068</v>
      </c>
      <c r="C25" s="55"/>
      <c r="D25" s="55"/>
      <c r="E25" s="55"/>
      <c r="F25" s="55">
        <v>24583</v>
      </c>
      <c r="G25" s="55">
        <v>1501</v>
      </c>
      <c r="H25" s="55">
        <v>293123</v>
      </c>
      <c r="I25" s="55">
        <v>305622</v>
      </c>
      <c r="J25" s="55">
        <v>338043</v>
      </c>
      <c r="K25" s="55">
        <v>326849</v>
      </c>
      <c r="L25" s="55">
        <v>48277</v>
      </c>
      <c r="M25" s="55">
        <v>73846</v>
      </c>
      <c r="N25" s="70">
        <v>1421912</v>
      </c>
    </row>
    <row r="26" spans="1:17" x14ac:dyDescent="0.25">
      <c r="A26" s="68" t="s">
        <v>4</v>
      </c>
      <c r="B26" s="55">
        <v>391217</v>
      </c>
      <c r="C26" s="55">
        <v>1220376</v>
      </c>
      <c r="D26" s="55">
        <v>1208943</v>
      </c>
      <c r="E26" s="55">
        <v>741221</v>
      </c>
      <c r="F26" s="55">
        <v>814473</v>
      </c>
      <c r="G26" s="55">
        <v>682327</v>
      </c>
      <c r="H26" s="55">
        <v>453078</v>
      </c>
      <c r="I26" s="55">
        <v>376615</v>
      </c>
      <c r="J26" s="55">
        <v>372720</v>
      </c>
      <c r="K26" s="55">
        <v>337306</v>
      </c>
      <c r="L26" s="55">
        <v>191037</v>
      </c>
      <c r="M26" s="55">
        <v>59221</v>
      </c>
      <c r="N26" s="70">
        <v>6848534</v>
      </c>
    </row>
    <row r="27" spans="1:17" x14ac:dyDescent="0.25">
      <c r="A27" s="68" t="s">
        <v>5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70"/>
    </row>
    <row r="28" spans="1:17" x14ac:dyDescent="0.25">
      <c r="A28" s="68" t="s">
        <v>10</v>
      </c>
      <c r="B28" s="55"/>
      <c r="C28" s="55"/>
      <c r="D28" s="55">
        <v>2320</v>
      </c>
      <c r="E28" s="55">
        <v>5482</v>
      </c>
      <c r="F28" s="55"/>
      <c r="G28" s="55">
        <v>5161</v>
      </c>
      <c r="H28" s="55"/>
      <c r="I28" s="55"/>
      <c r="J28" s="55">
        <v>1914</v>
      </c>
      <c r="K28" s="55" t="s">
        <v>29</v>
      </c>
      <c r="L28" s="55"/>
      <c r="M28" s="55"/>
      <c r="N28" s="70">
        <v>14877</v>
      </c>
    </row>
    <row r="29" spans="1:17" x14ac:dyDescent="0.25">
      <c r="A29" s="68" t="s">
        <v>11</v>
      </c>
      <c r="B29" s="55"/>
      <c r="C29" s="55"/>
      <c r="D29" s="55"/>
      <c r="E29" s="55"/>
      <c r="F29" s="55"/>
      <c r="G29" s="55"/>
      <c r="H29" s="55">
        <v>1255</v>
      </c>
      <c r="I29" s="55"/>
      <c r="J29" s="55"/>
      <c r="K29" s="55"/>
      <c r="L29" s="55"/>
      <c r="M29" s="55"/>
      <c r="N29" s="70">
        <v>1255</v>
      </c>
    </row>
    <row r="30" spans="1:17" x14ac:dyDescent="0.25">
      <c r="A30" s="68" t="s">
        <v>12</v>
      </c>
      <c r="B30" s="55"/>
      <c r="C30" s="55"/>
      <c r="D30" s="55">
        <v>13156</v>
      </c>
      <c r="E30" s="55"/>
      <c r="F30" s="55"/>
      <c r="G30" s="55"/>
      <c r="H30" s="55"/>
      <c r="I30" s="55"/>
      <c r="J30" s="55"/>
      <c r="K30" s="55"/>
      <c r="L30" s="55"/>
      <c r="M30" s="55"/>
      <c r="N30" s="70">
        <v>13156</v>
      </c>
    </row>
    <row r="31" spans="1:17" x14ac:dyDescent="0.25">
      <c r="A31" s="68" t="s">
        <v>13</v>
      </c>
      <c r="B31" s="55">
        <v>63025</v>
      </c>
      <c r="C31" s="55">
        <v>70014</v>
      </c>
      <c r="D31" s="55">
        <v>84505</v>
      </c>
      <c r="E31" s="55">
        <v>102327</v>
      </c>
      <c r="F31" s="55">
        <v>57141</v>
      </c>
      <c r="G31" s="55">
        <v>69486</v>
      </c>
      <c r="H31" s="55">
        <v>89019</v>
      </c>
      <c r="I31" s="55">
        <v>75480</v>
      </c>
      <c r="J31" s="55">
        <v>88724</v>
      </c>
      <c r="K31" s="55">
        <v>78380</v>
      </c>
      <c r="L31" s="55">
        <v>58763</v>
      </c>
      <c r="M31" s="55">
        <v>84406</v>
      </c>
      <c r="N31" s="70">
        <v>921270</v>
      </c>
    </row>
    <row r="32" spans="1:17" x14ac:dyDescent="0.25">
      <c r="A32" s="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70" t="s">
        <v>29</v>
      </c>
      <c r="Q32" s="31" t="s">
        <v>29</v>
      </c>
    </row>
    <row r="33" spans="1:17" x14ac:dyDescent="0.25">
      <c r="A33" s="69" t="s">
        <v>34</v>
      </c>
      <c r="B33" s="55"/>
      <c r="C33" s="55"/>
      <c r="D33" s="55">
        <v>24505</v>
      </c>
      <c r="E33" s="55">
        <v>27075</v>
      </c>
      <c r="F33" s="55">
        <v>31953</v>
      </c>
      <c r="G33" s="55">
        <v>52704</v>
      </c>
      <c r="H33" s="55">
        <v>20089</v>
      </c>
      <c r="I33" s="55"/>
      <c r="J33" s="55">
        <v>13706</v>
      </c>
      <c r="K33" s="55"/>
      <c r="L33" s="55"/>
      <c r="M33" s="55"/>
      <c r="N33" s="70">
        <v>170032</v>
      </c>
    </row>
    <row r="34" spans="1:17" x14ac:dyDescent="0.25">
      <c r="A34" s="69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70"/>
    </row>
    <row r="35" spans="1:17" x14ac:dyDescent="0.25">
      <c r="A35" s="69" t="s">
        <v>31</v>
      </c>
      <c r="B35" s="55">
        <v>224814</v>
      </c>
      <c r="C35" s="55">
        <v>245983</v>
      </c>
      <c r="D35" s="55">
        <v>160657</v>
      </c>
      <c r="E35" s="55">
        <v>311085</v>
      </c>
      <c r="F35" s="55">
        <v>367191</v>
      </c>
      <c r="G35" s="55">
        <v>452886</v>
      </c>
      <c r="H35" s="55">
        <v>238507</v>
      </c>
      <c r="I35" s="55">
        <v>577190.31999999995</v>
      </c>
      <c r="J35" s="55">
        <v>379308</v>
      </c>
      <c r="K35" s="55">
        <v>338782</v>
      </c>
      <c r="L35" s="55">
        <v>265387</v>
      </c>
      <c r="M35" s="55">
        <v>180828.5</v>
      </c>
      <c r="N35" s="70">
        <v>3742618.82</v>
      </c>
    </row>
    <row r="36" spans="1:17" x14ac:dyDescent="0.25">
      <c r="A36" s="69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70"/>
    </row>
    <row r="37" spans="1:17" x14ac:dyDescent="0.25">
      <c r="A37" s="110" t="s">
        <v>53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>
        <v>1040169</v>
      </c>
      <c r="N37" s="70">
        <f>SUM(M37)</f>
        <v>1040169</v>
      </c>
    </row>
    <row r="38" spans="1:17" x14ac:dyDescent="0.25">
      <c r="A38" s="110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70"/>
    </row>
    <row r="39" spans="1:17" ht="18.75" x14ac:dyDescent="0.3">
      <c r="A39" s="72" t="s">
        <v>15</v>
      </c>
      <c r="B39" s="55"/>
      <c r="C39" s="55">
        <f t="shared" ref="C39:M39" ca="1" si="0">SUM(C21:C39)</f>
        <v>1719425</v>
      </c>
      <c r="D39" s="55">
        <f t="shared" ca="1" si="0"/>
        <v>1862366</v>
      </c>
      <c r="E39" s="55">
        <f t="shared" ca="1" si="0"/>
        <v>1500423</v>
      </c>
      <c r="F39" s="55">
        <f t="shared" ca="1" si="0"/>
        <v>1637124</v>
      </c>
      <c r="G39" s="55">
        <f t="shared" ca="1" si="0"/>
        <v>1622591</v>
      </c>
      <c r="H39" s="55">
        <f t="shared" ca="1" si="0"/>
        <v>1333851</v>
      </c>
      <c r="I39" s="55">
        <f t="shared" ca="1" si="0"/>
        <v>1645863.3199999998</v>
      </c>
      <c r="J39" s="55">
        <f t="shared" ca="1" si="0"/>
        <v>1487179</v>
      </c>
      <c r="K39" s="55">
        <f t="shared" ca="1" si="0"/>
        <v>1406183</v>
      </c>
      <c r="L39" s="55">
        <f t="shared" ca="1" si="0"/>
        <v>885925</v>
      </c>
      <c r="M39" s="55">
        <f t="shared" ca="1" si="0"/>
        <v>1631368.5</v>
      </c>
      <c r="N39" s="71">
        <f>SUM(N21:N38)</f>
        <v>17572343.82</v>
      </c>
    </row>
    <row r="40" spans="1:17" ht="18.75" x14ac:dyDescent="0.3">
      <c r="N40" s="197"/>
      <c r="O40" s="31"/>
      <c r="P40" s="31"/>
    </row>
    <row r="41" spans="1:17" ht="18.75" x14ac:dyDescent="0.3">
      <c r="N41" s="31" t="s">
        <v>29</v>
      </c>
      <c r="P41" s="107">
        <f>N39</f>
        <v>17572343.82</v>
      </c>
    </row>
    <row r="42" spans="1:17" x14ac:dyDescent="0.25">
      <c r="O42" s="31" t="s">
        <v>29</v>
      </c>
      <c r="Q42" t="s">
        <v>29</v>
      </c>
    </row>
    <row r="48" spans="1:17" ht="18.75" x14ac:dyDescent="0.3">
      <c r="D48" s="54">
        <v>2018</v>
      </c>
      <c r="E48" s="54" t="s">
        <v>48</v>
      </c>
      <c r="F48" s="54"/>
    </row>
    <row r="54" spans="1:17" x14ac:dyDescent="0.25">
      <c r="A54" s="75"/>
      <c r="B54" s="99"/>
      <c r="C54" s="76"/>
      <c r="D54" s="99"/>
      <c r="E54" s="76"/>
      <c r="F54" s="99"/>
      <c r="G54" s="76"/>
      <c r="H54" s="99"/>
      <c r="I54" s="76"/>
      <c r="J54" s="99"/>
      <c r="K54" s="99"/>
      <c r="L54" s="99"/>
      <c r="M54" s="76"/>
      <c r="N54" s="99"/>
    </row>
    <row r="55" spans="1:17" x14ac:dyDescent="0.25">
      <c r="A55" s="77" t="s">
        <v>9</v>
      </c>
      <c r="B55" s="100" t="s">
        <v>6</v>
      </c>
      <c r="C55" s="78" t="s">
        <v>7</v>
      </c>
      <c r="D55" s="100" t="s">
        <v>8</v>
      </c>
      <c r="E55" s="78" t="s">
        <v>37</v>
      </c>
      <c r="F55" s="100" t="s">
        <v>38</v>
      </c>
      <c r="G55" s="78" t="s">
        <v>20</v>
      </c>
      <c r="H55" s="100" t="s">
        <v>39</v>
      </c>
      <c r="I55" s="78" t="s">
        <v>40</v>
      </c>
      <c r="J55" s="100" t="s">
        <v>21</v>
      </c>
      <c r="K55" s="100" t="s">
        <v>22</v>
      </c>
      <c r="L55" s="100" t="s">
        <v>23</v>
      </c>
      <c r="M55" s="78" t="s">
        <v>24</v>
      </c>
      <c r="N55" s="100" t="s">
        <v>14</v>
      </c>
    </row>
    <row r="56" spans="1:17" x14ac:dyDescent="0.25">
      <c r="A56" s="79"/>
      <c r="B56" s="101"/>
      <c r="C56" s="80"/>
      <c r="D56" s="101"/>
      <c r="E56" s="80"/>
      <c r="F56" s="101"/>
      <c r="G56" s="80"/>
      <c r="H56" s="101"/>
      <c r="I56" s="80"/>
      <c r="J56" s="101"/>
      <c r="K56" s="101"/>
      <c r="L56" s="101"/>
      <c r="M56" s="80"/>
      <c r="N56" s="101"/>
    </row>
    <row r="57" spans="1:17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7" x14ac:dyDescent="0.25">
      <c r="A58" s="68" t="s">
        <v>0</v>
      </c>
      <c r="B58" s="55">
        <v>45870</v>
      </c>
      <c r="C58" s="55">
        <v>16108</v>
      </c>
      <c r="D58" s="55">
        <v>77447</v>
      </c>
      <c r="E58" s="55">
        <v>66313</v>
      </c>
      <c r="F58" s="55">
        <v>79306</v>
      </c>
      <c r="G58" s="55">
        <v>61351</v>
      </c>
      <c r="H58" s="55">
        <v>83336</v>
      </c>
      <c r="I58" s="55">
        <v>67625</v>
      </c>
      <c r="J58" s="55">
        <v>95202</v>
      </c>
      <c r="K58" s="55">
        <v>91929</v>
      </c>
      <c r="L58" s="55">
        <v>58827</v>
      </c>
      <c r="M58" s="55">
        <v>27099</v>
      </c>
      <c r="N58" s="70">
        <f t="shared" ref="N58:N63" si="1">SUM(B58:M58)</f>
        <v>770413</v>
      </c>
      <c r="O58" s="31"/>
      <c r="P58" s="31"/>
      <c r="Q58" s="31"/>
    </row>
    <row r="59" spans="1:17" x14ac:dyDescent="0.25">
      <c r="A59" s="68" t="s">
        <v>1</v>
      </c>
      <c r="B59" s="55">
        <v>3035</v>
      </c>
      <c r="C59" s="55">
        <v>1086</v>
      </c>
      <c r="D59" s="55">
        <v>1057</v>
      </c>
      <c r="E59" s="55">
        <v>621</v>
      </c>
      <c r="F59" s="55">
        <v>2305</v>
      </c>
      <c r="G59" s="55">
        <v>12983</v>
      </c>
      <c r="H59" s="55">
        <v>7105</v>
      </c>
      <c r="I59" s="55">
        <v>9541</v>
      </c>
      <c r="J59" s="55">
        <v>8920</v>
      </c>
      <c r="K59" s="55">
        <v>11890</v>
      </c>
      <c r="L59" s="55">
        <v>8786</v>
      </c>
      <c r="M59" s="55">
        <v>7418</v>
      </c>
      <c r="N59" s="70">
        <f t="shared" si="1"/>
        <v>74747</v>
      </c>
    </row>
    <row r="60" spans="1:17" x14ac:dyDescent="0.25">
      <c r="A60" s="68" t="s">
        <v>28</v>
      </c>
      <c r="B60" s="55">
        <v>8256</v>
      </c>
      <c r="C60" s="55">
        <v>5688</v>
      </c>
      <c r="D60" s="55">
        <v>8714</v>
      </c>
      <c r="E60" s="55">
        <v>8799</v>
      </c>
      <c r="F60" s="55">
        <v>7430</v>
      </c>
      <c r="G60" s="55">
        <v>5975</v>
      </c>
      <c r="H60" s="55">
        <v>5065</v>
      </c>
      <c r="I60" s="55">
        <v>8041</v>
      </c>
      <c r="J60" s="55">
        <v>8738</v>
      </c>
      <c r="K60" s="55">
        <v>7246</v>
      </c>
      <c r="L60" s="55">
        <v>3071</v>
      </c>
      <c r="M60" s="55">
        <v>11488</v>
      </c>
      <c r="N60" s="70">
        <v>88511</v>
      </c>
      <c r="Q60" s="31"/>
    </row>
    <row r="61" spans="1:17" x14ac:dyDescent="0.25">
      <c r="A61" s="68" t="s">
        <v>2</v>
      </c>
      <c r="B61" s="55">
        <v>145473</v>
      </c>
      <c r="C61" s="55">
        <v>161876</v>
      </c>
      <c r="D61" s="55">
        <v>316289</v>
      </c>
      <c r="E61" s="55">
        <v>212164</v>
      </c>
      <c r="F61" s="55">
        <v>206696</v>
      </c>
      <c r="G61" s="55">
        <v>247150</v>
      </c>
      <c r="H61" s="55">
        <v>228024</v>
      </c>
      <c r="I61" s="55">
        <v>282218</v>
      </c>
      <c r="J61" s="55">
        <v>280759</v>
      </c>
      <c r="K61" s="55">
        <v>244476</v>
      </c>
      <c r="L61" s="55">
        <v>225393</v>
      </c>
      <c r="M61" s="55">
        <v>143110</v>
      </c>
      <c r="N61" s="70">
        <f t="shared" si="1"/>
        <v>2693628</v>
      </c>
    </row>
    <row r="62" spans="1:17" x14ac:dyDescent="0.25">
      <c r="A62" s="68" t="s">
        <v>3</v>
      </c>
      <c r="B62" s="55">
        <v>36236</v>
      </c>
      <c r="C62" s="55">
        <v>11185</v>
      </c>
      <c r="D62" s="55"/>
      <c r="E62" s="55">
        <v>0</v>
      </c>
      <c r="F62" s="55">
        <v>0</v>
      </c>
      <c r="G62" s="55">
        <v>0</v>
      </c>
      <c r="H62" s="55">
        <v>0</v>
      </c>
      <c r="I62" s="55">
        <v>114731</v>
      </c>
      <c r="J62" s="55">
        <v>153830</v>
      </c>
      <c r="K62" s="55">
        <v>220418</v>
      </c>
      <c r="L62" s="55">
        <v>185822</v>
      </c>
      <c r="M62" s="55">
        <v>224481</v>
      </c>
      <c r="N62" s="70">
        <f t="shared" si="1"/>
        <v>946703</v>
      </c>
    </row>
    <row r="63" spans="1:17" x14ac:dyDescent="0.25">
      <c r="A63" s="68" t="s">
        <v>4</v>
      </c>
      <c r="B63" s="55">
        <v>424280</v>
      </c>
      <c r="C63" s="55">
        <v>1165290</v>
      </c>
      <c r="D63" s="55">
        <v>1562918</v>
      </c>
      <c r="E63" s="55">
        <v>634992</v>
      </c>
      <c r="F63" s="55">
        <v>773053</v>
      </c>
      <c r="G63" s="55">
        <v>381196</v>
      </c>
      <c r="H63" s="55">
        <v>403461</v>
      </c>
      <c r="I63" s="55">
        <v>428378</v>
      </c>
      <c r="J63" s="55">
        <v>294762</v>
      </c>
      <c r="K63" s="55">
        <v>309977</v>
      </c>
      <c r="L63" s="55">
        <v>225099</v>
      </c>
      <c r="M63" s="55">
        <v>43848</v>
      </c>
      <c r="N63" s="70">
        <f t="shared" si="1"/>
        <v>6647254</v>
      </c>
    </row>
    <row r="64" spans="1:17" x14ac:dyDescent="0.25">
      <c r="A64" s="68" t="s">
        <v>5</v>
      </c>
      <c r="B64" s="55"/>
      <c r="C64" s="55"/>
      <c r="D64" s="55"/>
      <c r="E64" s="55">
        <v>0</v>
      </c>
      <c r="F64" s="55">
        <v>0</v>
      </c>
      <c r="G64" s="55">
        <v>0</v>
      </c>
      <c r="H64" s="55">
        <v>0</v>
      </c>
      <c r="I64" s="55"/>
      <c r="J64" s="55"/>
      <c r="K64" s="55"/>
      <c r="L64" s="55"/>
      <c r="M64" s="55"/>
      <c r="N64" s="70"/>
    </row>
    <row r="65" spans="1:17" x14ac:dyDescent="0.25">
      <c r="A65" s="68" t="s">
        <v>10</v>
      </c>
      <c r="B65" s="55"/>
      <c r="C65" s="55"/>
      <c r="D65" s="55"/>
      <c r="E65" s="55">
        <v>0</v>
      </c>
      <c r="F65" s="55">
        <v>2461</v>
      </c>
      <c r="G65" s="55">
        <v>6760</v>
      </c>
      <c r="H65" s="55">
        <v>1101</v>
      </c>
      <c r="I65" s="55"/>
      <c r="J65" s="55">
        <v>2973</v>
      </c>
      <c r="K65" s="55">
        <v>4748</v>
      </c>
      <c r="L65" s="55"/>
      <c r="M65" s="55"/>
      <c r="N65" s="70">
        <f>SUM(E65:M65)</f>
        <v>18043</v>
      </c>
    </row>
    <row r="66" spans="1:17" x14ac:dyDescent="0.25">
      <c r="A66" s="68" t="s">
        <v>50</v>
      </c>
      <c r="B66" s="55"/>
      <c r="C66" s="55"/>
      <c r="D66" s="55"/>
      <c r="E66" s="55">
        <v>105563</v>
      </c>
      <c r="F66" s="55">
        <v>0</v>
      </c>
      <c r="G66" s="55">
        <v>0</v>
      </c>
      <c r="H66" s="55">
        <v>0</v>
      </c>
      <c r="I66" s="55"/>
      <c r="J66" s="55"/>
      <c r="K66" s="55"/>
      <c r="L66" s="55"/>
      <c r="M66" s="55"/>
      <c r="N66" s="70">
        <f>SUM(E66:M66)</f>
        <v>105563</v>
      </c>
    </row>
    <row r="67" spans="1:17" x14ac:dyDescent="0.25">
      <c r="A67" s="68" t="s">
        <v>11</v>
      </c>
      <c r="B67" s="55"/>
      <c r="C67" s="55"/>
      <c r="D67" s="55"/>
      <c r="E67" s="55">
        <v>0</v>
      </c>
      <c r="F67" s="55">
        <v>0</v>
      </c>
      <c r="G67" s="55">
        <v>0</v>
      </c>
      <c r="H67" s="55">
        <v>0</v>
      </c>
      <c r="I67" s="55"/>
      <c r="J67" s="55"/>
      <c r="K67" s="55"/>
      <c r="L67" s="55"/>
      <c r="M67" s="55">
        <v>9911</v>
      </c>
      <c r="N67" s="70">
        <f>SUM(M67)</f>
        <v>9911</v>
      </c>
    </row>
    <row r="68" spans="1:17" x14ac:dyDescent="0.25">
      <c r="A68" s="68" t="s">
        <v>13</v>
      </c>
      <c r="B68" s="55">
        <v>46972</v>
      </c>
      <c r="C68" s="55">
        <v>82944</v>
      </c>
      <c r="D68" s="55">
        <v>68936</v>
      </c>
      <c r="E68" s="55">
        <v>70838</v>
      </c>
      <c r="F68" s="55">
        <v>118845</v>
      </c>
      <c r="G68" s="55">
        <v>91325</v>
      </c>
      <c r="H68" s="55">
        <v>159703</v>
      </c>
      <c r="I68" s="55">
        <v>110322</v>
      </c>
      <c r="J68" s="55">
        <v>124039</v>
      </c>
      <c r="K68" s="55">
        <v>67922</v>
      </c>
      <c r="L68" s="55">
        <v>89688</v>
      </c>
      <c r="M68" s="55">
        <v>76900</v>
      </c>
      <c r="N68" s="70">
        <f>SUM(B68:M68)</f>
        <v>1108434</v>
      </c>
    </row>
    <row r="69" spans="1:17" x14ac:dyDescent="0.25">
      <c r="A69" s="68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70" t="s">
        <v>29</v>
      </c>
    </row>
    <row r="70" spans="1:17" x14ac:dyDescent="0.25">
      <c r="A70" s="83" t="s">
        <v>49</v>
      </c>
      <c r="B70" s="55">
        <v>0</v>
      </c>
      <c r="C70" s="55">
        <v>0</v>
      </c>
      <c r="D70" s="55">
        <v>56619</v>
      </c>
      <c r="E70" s="55">
        <v>52384</v>
      </c>
      <c r="F70" s="55">
        <v>67742</v>
      </c>
      <c r="G70" s="55">
        <v>45171</v>
      </c>
      <c r="H70" s="55">
        <v>70522</v>
      </c>
      <c r="I70" s="55">
        <v>42113</v>
      </c>
      <c r="J70" s="55">
        <v>41938</v>
      </c>
      <c r="K70" s="55">
        <v>33152</v>
      </c>
      <c r="L70" s="55">
        <v>0</v>
      </c>
      <c r="M70" s="55">
        <v>0</v>
      </c>
      <c r="N70" s="70">
        <f>SUM(B70:M70)</f>
        <v>409641</v>
      </c>
    </row>
    <row r="71" spans="1:17" x14ac:dyDescent="0.25">
      <c r="A71" s="83" t="s">
        <v>51</v>
      </c>
      <c r="B71" s="55"/>
      <c r="C71" s="55"/>
      <c r="D71" s="55"/>
      <c r="E71" s="55"/>
      <c r="F71" s="55">
        <v>33969</v>
      </c>
      <c r="G71" s="55">
        <v>27136</v>
      </c>
      <c r="H71" s="55">
        <v>31344</v>
      </c>
      <c r="I71" s="55">
        <v>0</v>
      </c>
      <c r="J71" s="55">
        <v>30162</v>
      </c>
      <c r="K71" s="55">
        <v>0</v>
      </c>
      <c r="L71" s="55">
        <v>0</v>
      </c>
      <c r="M71" s="55">
        <v>0</v>
      </c>
      <c r="N71" s="70">
        <f>SUM(F71:M71)</f>
        <v>122611</v>
      </c>
    </row>
    <row r="72" spans="1:17" x14ac:dyDescent="0.25">
      <c r="A72" s="83" t="s">
        <v>43</v>
      </c>
      <c r="B72" s="55">
        <v>335998</v>
      </c>
      <c r="C72" s="55">
        <v>298048</v>
      </c>
      <c r="D72" s="55">
        <v>264875</v>
      </c>
      <c r="E72" s="55">
        <v>395731</v>
      </c>
      <c r="F72" s="55">
        <v>278066</v>
      </c>
      <c r="G72" s="55">
        <v>310567</v>
      </c>
      <c r="H72" s="55">
        <v>257490</v>
      </c>
      <c r="I72" s="55">
        <v>284907</v>
      </c>
      <c r="J72" s="55">
        <v>248218</v>
      </c>
      <c r="K72" s="55">
        <v>246479</v>
      </c>
      <c r="L72" s="109">
        <v>265450</v>
      </c>
      <c r="M72" s="55">
        <v>200448</v>
      </c>
      <c r="N72" s="70">
        <f>SUM(B72:M72)</f>
        <v>3386277</v>
      </c>
    </row>
    <row r="73" spans="1:17" x14ac:dyDescent="0.25">
      <c r="A73" s="108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109"/>
      <c r="M73" s="55"/>
      <c r="N73" s="70"/>
    </row>
    <row r="74" spans="1:17" x14ac:dyDescent="0.25">
      <c r="A74" s="110" t="s">
        <v>53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109"/>
      <c r="M74" s="55">
        <v>1198396</v>
      </c>
      <c r="N74" s="70">
        <f>SUM(J74:M74)</f>
        <v>1198396</v>
      </c>
    </row>
    <row r="75" spans="1:17" x14ac:dyDescent="0.25">
      <c r="A75" s="108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109"/>
      <c r="M75" s="55"/>
      <c r="N75" s="70"/>
    </row>
    <row r="76" spans="1:17" x14ac:dyDescent="0.25">
      <c r="A76" s="108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109"/>
      <c r="M76" s="55"/>
      <c r="N76" s="70"/>
    </row>
    <row r="77" spans="1:17" ht="18.75" x14ac:dyDescent="0.3">
      <c r="A77" s="102" t="s">
        <v>15</v>
      </c>
      <c r="B77" s="36">
        <f>SUM(B58:B76)</f>
        <v>1046120</v>
      </c>
      <c r="C77" s="36">
        <f t="shared" ref="C77:L77" si="2">SUM(C58:C72)</f>
        <v>1742225</v>
      </c>
      <c r="D77" s="36">
        <f t="shared" si="2"/>
        <v>2356855</v>
      </c>
      <c r="E77" s="36">
        <f t="shared" si="2"/>
        <v>1547405</v>
      </c>
      <c r="F77" s="36">
        <f t="shared" si="2"/>
        <v>1569873</v>
      </c>
      <c r="G77" s="36">
        <f t="shared" si="2"/>
        <v>1189614</v>
      </c>
      <c r="H77" s="36">
        <f t="shared" si="2"/>
        <v>1247151</v>
      </c>
      <c r="I77" s="36">
        <f t="shared" si="2"/>
        <v>1347876</v>
      </c>
      <c r="J77" s="36">
        <f>SUM(J58:J76)</f>
        <v>1289541</v>
      </c>
      <c r="K77" s="36">
        <f t="shared" si="2"/>
        <v>1238237</v>
      </c>
      <c r="L77" s="36">
        <f t="shared" si="2"/>
        <v>1062136</v>
      </c>
      <c r="M77" s="36">
        <f>SUM(M58:M76)</f>
        <v>1943099</v>
      </c>
      <c r="N77" s="103">
        <f>SUM(B77:M77)</f>
        <v>17580132</v>
      </c>
      <c r="Q77" s="104">
        <f>N77</f>
        <v>17580132</v>
      </c>
    </row>
    <row r="80" spans="1:17" ht="18.75" x14ac:dyDescent="0.3">
      <c r="D80" s="31"/>
      <c r="J80" s="105"/>
      <c r="K80" s="105"/>
      <c r="L80" s="105"/>
      <c r="M80" s="105"/>
      <c r="N80" s="105"/>
      <c r="O80" s="105"/>
      <c r="P80" s="105"/>
      <c r="Q80" s="105"/>
    </row>
    <row r="81" spans="1:17" ht="18.75" x14ac:dyDescent="0.3">
      <c r="J81" s="105" t="s">
        <v>52</v>
      </c>
      <c r="K81" s="105"/>
      <c r="L81" s="105"/>
      <c r="M81" s="105"/>
      <c r="N81" s="105"/>
      <c r="O81" s="105"/>
      <c r="P81" s="105"/>
      <c r="Q81" s="106">
        <f>-P41+Q77</f>
        <v>7788.179999999702</v>
      </c>
    </row>
    <row r="82" spans="1:17" ht="18.75" x14ac:dyDescent="0.3">
      <c r="J82" s="105"/>
      <c r="K82" s="105"/>
      <c r="L82" s="105"/>
      <c r="M82" s="105"/>
      <c r="N82" s="105"/>
      <c r="O82" s="105"/>
      <c r="P82" s="105"/>
      <c r="Q82" s="105"/>
    </row>
    <row r="85" spans="1:17" x14ac:dyDescent="0.25">
      <c r="A85" s="113" t="s">
        <v>54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2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80"/>
  <sheetViews>
    <sheetView zoomScale="57" zoomScaleNormal="57" workbookViewId="0">
      <selection activeCell="A31" sqref="A31:N31"/>
    </sheetView>
  </sheetViews>
  <sheetFormatPr baseColWidth="10" defaultRowHeight="15" x14ac:dyDescent="0.25"/>
  <cols>
    <col min="1" max="1" width="25.42578125" customWidth="1"/>
    <col min="2" max="2" width="14" customWidth="1"/>
    <col min="3" max="3" width="15.42578125" bestFit="1" customWidth="1"/>
    <col min="4" max="4" width="13.7109375" bestFit="1" customWidth="1"/>
    <col min="5" max="6" width="13.7109375" customWidth="1"/>
    <col min="7" max="7" width="14.140625" customWidth="1"/>
    <col min="10" max="10" width="13.85546875" customWidth="1"/>
    <col min="11" max="12" width="14.28515625" customWidth="1"/>
    <col min="13" max="13" width="13.7109375" bestFit="1" customWidth="1"/>
    <col min="14" max="14" width="19.85546875" customWidth="1"/>
    <col min="15" max="15" width="16" bestFit="1" customWidth="1"/>
    <col min="16" max="16" width="16" customWidth="1"/>
    <col min="17" max="17" width="25.140625" bestFit="1" customWidth="1"/>
  </cols>
  <sheetData>
    <row r="1" spans="1:14" x14ac:dyDescent="0.25">
      <c r="G1" s="6" t="s">
        <v>16</v>
      </c>
    </row>
    <row r="3" spans="1:14" x14ac:dyDescent="0.25">
      <c r="D3" s="6" t="s">
        <v>32</v>
      </c>
      <c r="E3" s="6"/>
      <c r="F3" s="6"/>
    </row>
    <row r="4" spans="1:14" x14ac:dyDescent="0.25">
      <c r="D4" s="6"/>
      <c r="E4" s="6"/>
      <c r="F4" s="6"/>
    </row>
    <row r="5" spans="1:14" x14ac:dyDescent="0.25">
      <c r="D5" s="6" t="s">
        <v>27</v>
      </c>
      <c r="E5" s="6"/>
      <c r="F5" s="6"/>
    </row>
    <row r="10" spans="1:14" ht="21" x14ac:dyDescent="0.35">
      <c r="C10" s="14" t="s">
        <v>17</v>
      </c>
    </row>
    <row r="11" spans="1:14" x14ac:dyDescent="0.25">
      <c r="A11" s="15"/>
      <c r="B11" s="39"/>
    </row>
    <row r="12" spans="1:14" ht="21" x14ac:dyDescent="0.35">
      <c r="C12" s="14">
        <v>2016</v>
      </c>
      <c r="D12" s="41"/>
    </row>
    <row r="13" spans="1:14" x14ac:dyDescent="0.25">
      <c r="A13" s="1"/>
      <c r="B13" s="1"/>
      <c r="C13" s="1"/>
      <c r="D13" s="1"/>
      <c r="E13" s="1"/>
      <c r="F13" s="1"/>
    </row>
    <row r="15" spans="1:14" x14ac:dyDescent="0.25">
      <c r="A15" s="4"/>
      <c r="B15" s="4"/>
      <c r="C15" s="2"/>
      <c r="D15" s="2"/>
      <c r="E15" s="2"/>
      <c r="F15" s="16"/>
      <c r="G15" s="2"/>
      <c r="H15" s="2"/>
      <c r="I15" s="2"/>
      <c r="J15" s="2"/>
      <c r="K15" s="2"/>
      <c r="L15" s="2"/>
      <c r="M15" s="2"/>
      <c r="N15" s="25"/>
    </row>
    <row r="16" spans="1:14" x14ac:dyDescent="0.25">
      <c r="A16" s="12" t="s">
        <v>9</v>
      </c>
      <c r="B16" s="12" t="s">
        <v>6</v>
      </c>
      <c r="C16" s="10" t="s">
        <v>7</v>
      </c>
      <c r="D16" s="10" t="s">
        <v>8</v>
      </c>
      <c r="E16" s="10" t="s">
        <v>18</v>
      </c>
      <c r="F16" s="17" t="s">
        <v>19</v>
      </c>
      <c r="G16" s="10" t="s">
        <v>20</v>
      </c>
      <c r="H16" s="10" t="s">
        <v>25</v>
      </c>
      <c r="I16" s="10" t="s">
        <v>26</v>
      </c>
      <c r="J16" s="10" t="s">
        <v>21</v>
      </c>
      <c r="K16" s="10" t="s">
        <v>22</v>
      </c>
      <c r="L16" s="10" t="s">
        <v>23</v>
      </c>
      <c r="M16" s="10" t="s">
        <v>24</v>
      </c>
      <c r="N16" s="26" t="s">
        <v>14</v>
      </c>
    </row>
    <row r="17" spans="1:14" x14ac:dyDescent="0.25">
      <c r="A17" s="13"/>
      <c r="B17" s="13"/>
      <c r="C17" s="11"/>
      <c r="D17" s="11"/>
      <c r="E17" s="11"/>
      <c r="F17" s="20"/>
      <c r="G17" s="3"/>
      <c r="H17" s="3"/>
      <c r="I17" s="3"/>
      <c r="J17" s="3"/>
      <c r="K17" s="3"/>
      <c r="L17" s="3"/>
      <c r="M17" s="3"/>
      <c r="N17" s="27"/>
    </row>
    <row r="18" spans="1:14" x14ac:dyDescent="0.25">
      <c r="A18" s="51" t="s">
        <v>33</v>
      </c>
      <c r="B18" s="18"/>
      <c r="C18" s="18"/>
      <c r="D18" s="18"/>
      <c r="E18" s="8"/>
      <c r="F18" s="18"/>
      <c r="G18" s="5"/>
      <c r="H18" s="5"/>
      <c r="I18" s="5"/>
      <c r="J18" s="5"/>
      <c r="K18" s="5"/>
      <c r="L18" s="5"/>
      <c r="M18" s="8"/>
      <c r="N18" s="24"/>
    </row>
    <row r="19" spans="1:14" x14ac:dyDescent="0.25">
      <c r="A19" s="7" t="s">
        <v>0</v>
      </c>
      <c r="B19" s="29">
        <v>52285</v>
      </c>
      <c r="C19" s="29">
        <v>62970</v>
      </c>
      <c r="D19" s="29">
        <v>57441</v>
      </c>
      <c r="E19" s="29">
        <v>70362</v>
      </c>
      <c r="F19" s="32">
        <v>76262</v>
      </c>
      <c r="G19" s="29">
        <v>78659</v>
      </c>
      <c r="H19" s="29">
        <v>70903</v>
      </c>
      <c r="I19" s="29">
        <v>82847</v>
      </c>
      <c r="J19" s="29">
        <v>73146</v>
      </c>
      <c r="K19" s="28">
        <v>81302</v>
      </c>
      <c r="L19" s="28">
        <v>63307</v>
      </c>
      <c r="M19" s="29">
        <v>20116</v>
      </c>
      <c r="N19" s="30">
        <f>SUM(B19:M19)</f>
        <v>789600</v>
      </c>
    </row>
    <row r="20" spans="1:14" x14ac:dyDescent="0.25">
      <c r="A20" s="7" t="s">
        <v>1</v>
      </c>
      <c r="B20" s="29">
        <v>10865</v>
      </c>
      <c r="C20" s="29">
        <v>5645</v>
      </c>
      <c r="D20" s="29">
        <v>4620</v>
      </c>
      <c r="E20" s="29">
        <v>7467</v>
      </c>
      <c r="F20" s="32">
        <v>6350</v>
      </c>
      <c r="G20" s="29">
        <v>4337</v>
      </c>
      <c r="H20" s="29">
        <v>13318</v>
      </c>
      <c r="I20" s="29">
        <v>15703</v>
      </c>
      <c r="J20" s="29">
        <v>12329</v>
      </c>
      <c r="K20" s="28">
        <v>10517</v>
      </c>
      <c r="L20" s="28">
        <v>10406</v>
      </c>
      <c r="M20" s="29">
        <v>9744</v>
      </c>
      <c r="N20" s="30">
        <f t="shared" ref="N20:N27" si="0">SUM(B20:M20)</f>
        <v>111301</v>
      </c>
    </row>
    <row r="21" spans="1:14" x14ac:dyDescent="0.25">
      <c r="A21" s="7" t="s">
        <v>28</v>
      </c>
      <c r="B21" s="38">
        <v>3649</v>
      </c>
      <c r="C21" s="38">
        <v>5340</v>
      </c>
      <c r="D21" s="38">
        <v>6473</v>
      </c>
      <c r="E21" s="38">
        <v>6471</v>
      </c>
      <c r="F21" s="38">
        <v>6218</v>
      </c>
      <c r="G21" s="38">
        <v>6886</v>
      </c>
      <c r="H21" s="38">
        <v>6889</v>
      </c>
      <c r="I21" s="38">
        <v>6418</v>
      </c>
      <c r="J21" s="38">
        <v>8955</v>
      </c>
      <c r="K21" s="38">
        <v>7505</v>
      </c>
      <c r="L21" s="38">
        <v>6014</v>
      </c>
      <c r="M21" s="38">
        <v>6865</v>
      </c>
      <c r="N21" s="30">
        <f>SUM(B21:M21)</f>
        <v>77683</v>
      </c>
    </row>
    <row r="22" spans="1:14" x14ac:dyDescent="0.25">
      <c r="A22" s="7" t="s">
        <v>2</v>
      </c>
      <c r="B22" s="29">
        <v>85730</v>
      </c>
      <c r="C22" s="29">
        <v>241291</v>
      </c>
      <c r="D22" s="29">
        <v>239104</v>
      </c>
      <c r="E22" s="29">
        <v>243328</v>
      </c>
      <c r="F22" s="32">
        <v>284518</v>
      </c>
      <c r="G22" s="29">
        <v>232386</v>
      </c>
      <c r="H22" s="29">
        <v>178505</v>
      </c>
      <c r="I22" s="29">
        <v>285301</v>
      </c>
      <c r="J22" s="29">
        <v>261359</v>
      </c>
      <c r="K22" s="28">
        <v>181089</v>
      </c>
      <c r="L22" s="28">
        <v>200930</v>
      </c>
      <c r="M22" s="29">
        <v>3467</v>
      </c>
      <c r="N22" s="30">
        <f t="shared" si="0"/>
        <v>2437008</v>
      </c>
    </row>
    <row r="23" spans="1:14" x14ac:dyDescent="0.25">
      <c r="A23" s="7" t="s">
        <v>3</v>
      </c>
      <c r="B23" s="29">
        <v>128703</v>
      </c>
      <c r="C23" s="29">
        <v>17799</v>
      </c>
      <c r="D23" s="29">
        <v>45536</v>
      </c>
      <c r="E23" s="29"/>
      <c r="F23" s="32">
        <v>0</v>
      </c>
      <c r="G23" s="29">
        <v>4422</v>
      </c>
      <c r="H23" s="29">
        <v>36771</v>
      </c>
      <c r="I23" s="29">
        <v>18001</v>
      </c>
      <c r="J23" s="29">
        <v>78825</v>
      </c>
      <c r="K23" s="28">
        <v>55705</v>
      </c>
      <c r="L23" s="28">
        <v>30681</v>
      </c>
      <c r="M23" s="29">
        <v>95957</v>
      </c>
      <c r="N23" s="30">
        <f t="shared" si="0"/>
        <v>512400</v>
      </c>
    </row>
    <row r="24" spans="1:14" x14ac:dyDescent="0.25">
      <c r="A24" s="7" t="s">
        <v>4</v>
      </c>
      <c r="B24" s="29">
        <v>663961</v>
      </c>
      <c r="C24" s="29">
        <v>1053680</v>
      </c>
      <c r="D24" s="29">
        <v>1048945</v>
      </c>
      <c r="E24" s="29">
        <v>819564</v>
      </c>
      <c r="F24" s="32">
        <v>668830</v>
      </c>
      <c r="G24" s="29">
        <v>613061</v>
      </c>
      <c r="H24" s="29">
        <v>441920</v>
      </c>
      <c r="I24" s="29">
        <v>222547</v>
      </c>
      <c r="J24" s="29">
        <v>175343</v>
      </c>
      <c r="K24" s="28">
        <v>89860</v>
      </c>
      <c r="L24" s="28">
        <v>31067</v>
      </c>
      <c r="M24" s="29"/>
      <c r="N24" s="30">
        <f t="shared" si="0"/>
        <v>5828778</v>
      </c>
    </row>
    <row r="25" spans="1:14" x14ac:dyDescent="0.25">
      <c r="A25" s="7" t="s">
        <v>5</v>
      </c>
      <c r="B25" s="29">
        <v>473</v>
      </c>
      <c r="C25" s="29">
        <v>1081</v>
      </c>
      <c r="D25" s="29">
        <v>0</v>
      </c>
      <c r="E25" s="29"/>
      <c r="F25" s="32">
        <v>0</v>
      </c>
      <c r="G25" s="29"/>
      <c r="H25" s="29"/>
      <c r="I25" s="29"/>
      <c r="J25" s="29"/>
      <c r="K25" s="28"/>
      <c r="L25" s="28"/>
      <c r="M25" s="29"/>
      <c r="N25" s="30">
        <f t="shared" si="0"/>
        <v>1554</v>
      </c>
    </row>
    <row r="26" spans="1:14" x14ac:dyDescent="0.25">
      <c r="A26" s="7" t="s">
        <v>10</v>
      </c>
      <c r="B26" s="29">
        <v>5953</v>
      </c>
      <c r="C26" s="29"/>
      <c r="D26" s="29">
        <v>5006</v>
      </c>
      <c r="E26" s="29"/>
      <c r="F26" s="32">
        <v>5349</v>
      </c>
      <c r="G26" s="29"/>
      <c r="H26" s="29">
        <v>6190</v>
      </c>
      <c r="I26" s="29"/>
      <c r="J26" s="29"/>
      <c r="K26" s="28">
        <v>3775</v>
      </c>
      <c r="L26" s="28"/>
      <c r="M26" s="29"/>
      <c r="N26" s="30">
        <f t="shared" si="0"/>
        <v>26273</v>
      </c>
    </row>
    <row r="27" spans="1:14" x14ac:dyDescent="0.25">
      <c r="A27" s="7" t="s">
        <v>11</v>
      </c>
      <c r="B27" s="29">
        <v>27604</v>
      </c>
      <c r="C27" s="29"/>
      <c r="D27" s="29">
        <v>0</v>
      </c>
      <c r="E27" s="29"/>
      <c r="F27" s="32">
        <v>0</v>
      </c>
      <c r="G27" s="29"/>
      <c r="H27" s="29"/>
      <c r="I27" s="29"/>
      <c r="J27" s="29"/>
      <c r="K27" s="28"/>
      <c r="L27" s="28"/>
      <c r="M27" s="29"/>
      <c r="N27" s="30">
        <f t="shared" si="0"/>
        <v>27604</v>
      </c>
    </row>
    <row r="28" spans="1:14" x14ac:dyDescent="0.25">
      <c r="A28" s="7" t="s">
        <v>12</v>
      </c>
      <c r="B28" s="29"/>
      <c r="C28" s="29"/>
      <c r="D28" s="29"/>
      <c r="E28" s="29"/>
      <c r="F28" s="32"/>
      <c r="G28" s="29">
        <v>876</v>
      </c>
      <c r="H28" s="29">
        <v>2565</v>
      </c>
      <c r="I28" s="29"/>
      <c r="J28" s="29"/>
      <c r="K28" s="28"/>
      <c r="L28" s="28"/>
      <c r="M28" s="29"/>
      <c r="N28" s="30">
        <f>SUM(F28:M28)</f>
        <v>3441</v>
      </c>
    </row>
    <row r="29" spans="1:14" x14ac:dyDescent="0.25">
      <c r="A29" s="7" t="s">
        <v>13</v>
      </c>
      <c r="B29" s="29">
        <v>44991</v>
      </c>
      <c r="C29" s="29">
        <v>72989</v>
      </c>
      <c r="D29" s="29">
        <v>73674</v>
      </c>
      <c r="E29" s="29">
        <v>73888</v>
      </c>
      <c r="F29" s="32">
        <v>60559</v>
      </c>
      <c r="G29" s="29">
        <v>67922</v>
      </c>
      <c r="H29" s="29">
        <v>59601</v>
      </c>
      <c r="I29" s="29">
        <v>63189</v>
      </c>
      <c r="J29" s="29">
        <v>65898</v>
      </c>
      <c r="K29" s="28">
        <v>49282</v>
      </c>
      <c r="L29" s="28">
        <v>47565</v>
      </c>
      <c r="M29" s="29">
        <v>83008</v>
      </c>
      <c r="N29" s="30">
        <f>SUM(B29:M29)</f>
        <v>762566</v>
      </c>
    </row>
    <row r="30" spans="1:14" x14ac:dyDescent="0.25">
      <c r="A30" s="7"/>
      <c r="B30" s="29"/>
      <c r="C30" s="29"/>
      <c r="D30" s="29"/>
      <c r="E30" s="29"/>
      <c r="F30" s="32"/>
      <c r="G30" s="29"/>
      <c r="H30" s="29"/>
      <c r="I30" s="29"/>
      <c r="J30" s="29"/>
      <c r="K30" s="28"/>
      <c r="L30" s="28"/>
      <c r="M30" s="29"/>
      <c r="N30" s="30" t="s">
        <v>29</v>
      </c>
    </row>
    <row r="31" spans="1:14" x14ac:dyDescent="0.25">
      <c r="A31" s="50" t="s">
        <v>30</v>
      </c>
      <c r="B31" s="29"/>
      <c r="C31" s="29"/>
      <c r="D31" s="29"/>
      <c r="E31" s="29"/>
      <c r="F31" s="32">
        <v>14037</v>
      </c>
      <c r="G31" s="29">
        <v>13920</v>
      </c>
      <c r="H31" s="29"/>
      <c r="I31" s="29"/>
      <c r="J31" s="29"/>
      <c r="K31" s="28">
        <v>17651</v>
      </c>
      <c r="L31" s="28"/>
      <c r="M31" s="29"/>
      <c r="N31" s="30">
        <f>SUM(B31:M31)</f>
        <v>45608</v>
      </c>
    </row>
    <row r="32" spans="1:14" x14ac:dyDescent="0.25">
      <c r="A32" s="50"/>
      <c r="B32" s="29"/>
      <c r="C32" s="29"/>
      <c r="D32" s="29"/>
      <c r="E32" s="29"/>
      <c r="F32" s="32"/>
      <c r="G32" s="29"/>
      <c r="H32" s="29"/>
      <c r="I32" s="29"/>
      <c r="J32" s="29"/>
      <c r="K32" s="28"/>
      <c r="L32" s="28"/>
      <c r="M32" s="29"/>
      <c r="N32" s="30"/>
    </row>
    <row r="33" spans="1:17" x14ac:dyDescent="0.25">
      <c r="A33" s="50" t="s">
        <v>31</v>
      </c>
      <c r="B33" s="29">
        <v>273587.26</v>
      </c>
      <c r="C33" s="29">
        <v>248309.43</v>
      </c>
      <c r="D33" s="29">
        <v>223832.84</v>
      </c>
      <c r="E33" s="29">
        <v>394238.35</v>
      </c>
      <c r="F33" s="32">
        <v>390152.37</v>
      </c>
      <c r="G33" s="29">
        <v>339801.02</v>
      </c>
      <c r="H33" s="29">
        <v>319264.08</v>
      </c>
      <c r="I33" s="29">
        <v>372542.17</v>
      </c>
      <c r="J33" s="29">
        <v>261831.96</v>
      </c>
      <c r="K33" s="28">
        <v>257672</v>
      </c>
      <c r="L33" s="28">
        <v>178226</v>
      </c>
      <c r="M33" s="29">
        <v>87766</v>
      </c>
      <c r="N33" s="30">
        <f>SUM(B33:M33)</f>
        <v>3347223.48</v>
      </c>
    </row>
    <row r="34" spans="1:17" x14ac:dyDescent="0.25">
      <c r="A34" s="50"/>
      <c r="B34" s="29"/>
      <c r="C34" s="29"/>
      <c r="D34" s="29"/>
      <c r="E34" s="29"/>
      <c r="F34" s="32"/>
      <c r="G34" s="29"/>
      <c r="H34" s="29"/>
      <c r="I34" s="29"/>
      <c r="J34" s="29"/>
      <c r="K34" s="28"/>
      <c r="L34" s="28"/>
      <c r="M34" s="29"/>
      <c r="N34" s="30"/>
    </row>
    <row r="35" spans="1:17" x14ac:dyDescent="0.25">
      <c r="A35" s="50" t="s">
        <v>70</v>
      </c>
      <c r="B35" s="29"/>
      <c r="C35" s="29"/>
      <c r="D35" s="29"/>
      <c r="E35" s="29"/>
      <c r="F35" s="32"/>
      <c r="G35" s="29"/>
      <c r="H35" s="29"/>
      <c r="I35" s="29"/>
      <c r="J35" s="29"/>
      <c r="K35" s="36"/>
      <c r="L35" s="8"/>
      <c r="M35" s="29">
        <v>1024573</v>
      </c>
      <c r="N35" s="30">
        <f>SUM(M35)</f>
        <v>1024573</v>
      </c>
    </row>
    <row r="36" spans="1:17" ht="23.25" x14ac:dyDescent="0.35">
      <c r="A36" s="19" t="s">
        <v>15</v>
      </c>
      <c r="B36" s="33">
        <f t="shared" ref="B36:M36" si="1">SUM(B19:B35)</f>
        <v>1297801.26</v>
      </c>
      <c r="C36" s="33">
        <f t="shared" si="1"/>
        <v>1709104.43</v>
      </c>
      <c r="D36" s="33">
        <f t="shared" si="1"/>
        <v>1704631.84</v>
      </c>
      <c r="E36" s="33">
        <f t="shared" si="1"/>
        <v>1615318.35</v>
      </c>
      <c r="F36" s="34">
        <f t="shared" si="1"/>
        <v>1512275.37</v>
      </c>
      <c r="G36" s="33">
        <f t="shared" si="1"/>
        <v>1362270.02</v>
      </c>
      <c r="H36" s="33">
        <f t="shared" si="1"/>
        <v>1135926.08</v>
      </c>
      <c r="I36" s="33">
        <f t="shared" si="1"/>
        <v>1066548.17</v>
      </c>
      <c r="J36" s="33">
        <f t="shared" si="1"/>
        <v>937686.96</v>
      </c>
      <c r="K36" s="33">
        <f t="shared" si="1"/>
        <v>754358</v>
      </c>
      <c r="L36" s="33">
        <f t="shared" si="1"/>
        <v>568196</v>
      </c>
      <c r="M36" s="33">
        <f t="shared" si="1"/>
        <v>1331496</v>
      </c>
      <c r="N36" s="35">
        <f>SUM(N18:N35)</f>
        <v>14995612.48</v>
      </c>
      <c r="Q36" s="49">
        <f>N36</f>
        <v>14995612.48</v>
      </c>
    </row>
    <row r="37" spans="1:17" x14ac:dyDescent="0.25">
      <c r="A37" s="21"/>
      <c r="L37" s="31"/>
    </row>
    <row r="41" spans="1:17" ht="21" x14ac:dyDescent="0.35">
      <c r="C41" s="14">
        <v>2017</v>
      </c>
    </row>
    <row r="45" spans="1:17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22"/>
      <c r="O45" s="6"/>
      <c r="P45" s="6"/>
      <c r="Q45" s="6"/>
    </row>
    <row r="46" spans="1:17" x14ac:dyDescent="0.25">
      <c r="A46" s="10" t="s">
        <v>9</v>
      </c>
      <c r="B46" s="10" t="s">
        <v>6</v>
      </c>
      <c r="C46" s="10" t="s">
        <v>7</v>
      </c>
      <c r="D46" s="10" t="s">
        <v>8</v>
      </c>
      <c r="E46" s="10" t="s">
        <v>18</v>
      </c>
      <c r="F46" s="10" t="s">
        <v>19</v>
      </c>
      <c r="G46" s="10" t="s">
        <v>20</v>
      </c>
      <c r="H46" s="10" t="s">
        <v>25</v>
      </c>
      <c r="I46" s="10" t="s">
        <v>26</v>
      </c>
      <c r="J46" s="10" t="s">
        <v>21</v>
      </c>
      <c r="K46" s="10" t="s">
        <v>22</v>
      </c>
      <c r="L46" s="10" t="s">
        <v>23</v>
      </c>
      <c r="M46" s="10" t="s">
        <v>24</v>
      </c>
      <c r="N46" s="23" t="s">
        <v>14</v>
      </c>
      <c r="O46" s="6"/>
      <c r="P46" s="6"/>
      <c r="Q46" s="6"/>
    </row>
    <row r="47" spans="1:17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24"/>
      <c r="O47" s="6"/>
      <c r="P47" s="6"/>
      <c r="Q47" s="6"/>
    </row>
    <row r="48" spans="1:17" x14ac:dyDescent="0.25">
      <c r="A48" s="52" t="s">
        <v>33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200"/>
      <c r="N48" s="30"/>
      <c r="O48" s="6"/>
      <c r="P48" s="6"/>
      <c r="Q48" s="6"/>
    </row>
    <row r="49" spans="1:18" x14ac:dyDescent="0.25">
      <c r="A49" s="7" t="s">
        <v>0</v>
      </c>
      <c r="B49" s="29">
        <v>36348</v>
      </c>
      <c r="C49" s="29">
        <v>31018</v>
      </c>
      <c r="D49" s="29">
        <v>72392</v>
      </c>
      <c r="E49" s="28">
        <v>97123</v>
      </c>
      <c r="F49" s="29">
        <v>73742</v>
      </c>
      <c r="G49" s="29">
        <v>65388</v>
      </c>
      <c r="H49" s="29">
        <v>71087</v>
      </c>
      <c r="I49" s="28">
        <v>79289</v>
      </c>
      <c r="J49" s="29">
        <v>42750</v>
      </c>
      <c r="K49" s="29">
        <v>91760</v>
      </c>
      <c r="L49" s="29">
        <v>74355</v>
      </c>
      <c r="M49" s="32">
        <v>36529</v>
      </c>
      <c r="N49" s="30">
        <f t="shared" ref="N49:N54" si="2">SUM(B49:M49)</f>
        <v>771781</v>
      </c>
      <c r="Q49" s="38"/>
    </row>
    <row r="50" spans="1:18" x14ac:dyDescent="0.25">
      <c r="A50" s="7" t="s">
        <v>1</v>
      </c>
      <c r="B50" s="29">
        <v>8589</v>
      </c>
      <c r="C50" s="29">
        <v>6871</v>
      </c>
      <c r="D50" s="29">
        <v>4851</v>
      </c>
      <c r="E50" s="28">
        <v>3420</v>
      </c>
      <c r="F50" s="29">
        <v>4997</v>
      </c>
      <c r="G50" s="29">
        <v>8623</v>
      </c>
      <c r="H50" s="29">
        <v>11007</v>
      </c>
      <c r="I50" s="28">
        <v>11249</v>
      </c>
      <c r="J50" s="29">
        <v>12528</v>
      </c>
      <c r="K50" s="29">
        <v>7617</v>
      </c>
      <c r="L50" s="29">
        <v>2066</v>
      </c>
      <c r="M50" s="32">
        <v>1846</v>
      </c>
      <c r="N50" s="30">
        <f t="shared" si="2"/>
        <v>83664</v>
      </c>
      <c r="O50" s="38"/>
      <c r="P50" s="38"/>
      <c r="Q50" s="38"/>
    </row>
    <row r="51" spans="1:18" x14ac:dyDescent="0.25">
      <c r="A51" s="7" t="s">
        <v>28</v>
      </c>
      <c r="B51" s="38">
        <v>5166</v>
      </c>
      <c r="C51" s="38">
        <v>10498</v>
      </c>
      <c r="D51" s="38">
        <v>8200</v>
      </c>
      <c r="E51" s="38">
        <v>11300</v>
      </c>
      <c r="F51" s="38">
        <v>11904</v>
      </c>
      <c r="G51" s="38">
        <v>7455</v>
      </c>
      <c r="H51" s="38">
        <v>7330</v>
      </c>
      <c r="I51" s="38">
        <v>11698</v>
      </c>
      <c r="J51" s="38">
        <v>9859</v>
      </c>
      <c r="K51" s="38">
        <v>7339</v>
      </c>
      <c r="L51" s="38">
        <v>4758</v>
      </c>
      <c r="M51" s="38">
        <v>4963</v>
      </c>
      <c r="N51" s="30">
        <f t="shared" si="2"/>
        <v>100470</v>
      </c>
      <c r="O51" s="38"/>
      <c r="P51" s="38"/>
      <c r="Q51" s="38"/>
    </row>
    <row r="52" spans="1:18" x14ac:dyDescent="0.25">
      <c r="A52" s="7" t="s">
        <v>2</v>
      </c>
      <c r="B52" s="29">
        <v>100818</v>
      </c>
      <c r="C52" s="29">
        <v>134665</v>
      </c>
      <c r="D52" s="29">
        <v>282837</v>
      </c>
      <c r="E52" s="28">
        <v>201390</v>
      </c>
      <c r="F52" s="29">
        <v>251140</v>
      </c>
      <c r="G52" s="29">
        <v>277060</v>
      </c>
      <c r="H52" s="29">
        <v>149356</v>
      </c>
      <c r="I52" s="28">
        <v>208720</v>
      </c>
      <c r="J52" s="29">
        <v>227627</v>
      </c>
      <c r="K52" s="29">
        <v>218150</v>
      </c>
      <c r="L52" s="29">
        <v>241282</v>
      </c>
      <c r="M52" s="32">
        <v>149560</v>
      </c>
      <c r="N52" s="30">
        <f t="shared" si="2"/>
        <v>2442605</v>
      </c>
      <c r="O52" s="38"/>
      <c r="P52" s="38"/>
      <c r="Q52" s="38"/>
    </row>
    <row r="53" spans="1:18" x14ac:dyDescent="0.25">
      <c r="A53" s="7" t="s">
        <v>3</v>
      </c>
      <c r="B53" s="29">
        <v>10068</v>
      </c>
      <c r="C53" s="29"/>
      <c r="D53" s="29"/>
      <c r="E53" s="28"/>
      <c r="F53" s="29">
        <v>24583</v>
      </c>
      <c r="G53" s="29">
        <v>1501</v>
      </c>
      <c r="H53" s="29">
        <v>293123</v>
      </c>
      <c r="I53" s="28">
        <v>305622</v>
      </c>
      <c r="J53" s="29">
        <v>338043</v>
      </c>
      <c r="K53" s="29">
        <v>326849</v>
      </c>
      <c r="L53" s="29">
        <v>48277</v>
      </c>
      <c r="M53" s="32">
        <v>73846</v>
      </c>
      <c r="N53" s="30">
        <f t="shared" si="2"/>
        <v>1421912</v>
      </c>
      <c r="O53" s="38"/>
      <c r="P53" s="38"/>
      <c r="Q53" s="38"/>
    </row>
    <row r="54" spans="1:18" x14ac:dyDescent="0.25">
      <c r="A54" s="7" t="s">
        <v>4</v>
      </c>
      <c r="B54" s="29">
        <v>391217</v>
      </c>
      <c r="C54" s="29">
        <v>1220376</v>
      </c>
      <c r="D54" s="29">
        <v>1208943</v>
      </c>
      <c r="E54" s="28">
        <v>741221</v>
      </c>
      <c r="F54" s="29">
        <v>814473</v>
      </c>
      <c r="G54" s="29">
        <v>682327</v>
      </c>
      <c r="H54" s="29">
        <v>453078</v>
      </c>
      <c r="I54" s="28">
        <v>376615</v>
      </c>
      <c r="J54" s="29">
        <v>372720</v>
      </c>
      <c r="K54" s="29">
        <v>337306</v>
      </c>
      <c r="L54" s="29">
        <v>191037</v>
      </c>
      <c r="M54" s="32">
        <v>59221</v>
      </c>
      <c r="N54" s="30">
        <f t="shared" si="2"/>
        <v>6848534</v>
      </c>
      <c r="O54" s="38"/>
      <c r="P54" s="38"/>
      <c r="Q54" s="38"/>
    </row>
    <row r="55" spans="1:18" ht="15.75" x14ac:dyDescent="0.25">
      <c r="A55" s="7" t="s">
        <v>5</v>
      </c>
      <c r="N55" s="201">
        <v>0</v>
      </c>
      <c r="O55" s="38"/>
      <c r="P55" s="38"/>
      <c r="Q55" s="38"/>
      <c r="R55" s="37"/>
    </row>
    <row r="56" spans="1:18" x14ac:dyDescent="0.25">
      <c r="A56" s="7" t="s">
        <v>10</v>
      </c>
      <c r="B56" s="29"/>
      <c r="C56" s="29"/>
      <c r="D56" s="29">
        <v>2320</v>
      </c>
      <c r="E56" s="28">
        <v>5482</v>
      </c>
      <c r="F56" s="29"/>
      <c r="G56" s="29">
        <v>5161</v>
      </c>
      <c r="H56" s="29"/>
      <c r="I56" s="28"/>
      <c r="J56" s="29">
        <v>1914</v>
      </c>
      <c r="K56" s="29" t="s">
        <v>29</v>
      </c>
      <c r="L56" s="29"/>
      <c r="M56" s="32"/>
      <c r="N56" s="30">
        <f>SUM(B56:M56)</f>
        <v>14877</v>
      </c>
      <c r="O56" s="38"/>
      <c r="P56" s="38"/>
      <c r="Q56" s="38"/>
    </row>
    <row r="57" spans="1:18" x14ac:dyDescent="0.25">
      <c r="A57" s="7" t="s">
        <v>11</v>
      </c>
      <c r="B57" s="29"/>
      <c r="C57" s="29"/>
      <c r="D57" s="29"/>
      <c r="E57" s="28"/>
      <c r="F57" s="29"/>
      <c r="G57" s="29"/>
      <c r="H57" s="29">
        <v>1255</v>
      </c>
      <c r="I57" s="28"/>
      <c r="J57" s="29"/>
      <c r="K57" s="29"/>
      <c r="L57" s="29"/>
      <c r="N57" s="30">
        <f>SUM(B57:M57)</f>
        <v>1255</v>
      </c>
      <c r="O57" s="38"/>
      <c r="P57" s="38"/>
      <c r="Q57" s="38"/>
    </row>
    <row r="58" spans="1:18" x14ac:dyDescent="0.25">
      <c r="A58" s="7" t="s">
        <v>12</v>
      </c>
      <c r="B58" s="29"/>
      <c r="C58" s="29"/>
      <c r="D58" s="29">
        <v>13156</v>
      </c>
      <c r="E58" s="28"/>
      <c r="F58" s="29"/>
      <c r="G58" s="29"/>
      <c r="H58" s="29"/>
      <c r="I58" s="28"/>
      <c r="J58" s="29"/>
      <c r="K58" s="29"/>
      <c r="L58" s="29"/>
      <c r="M58" s="32"/>
      <c r="N58" s="30">
        <f>SUM(B58:M58)</f>
        <v>13156</v>
      </c>
      <c r="O58" s="38"/>
      <c r="P58" s="38"/>
      <c r="Q58" s="38"/>
    </row>
    <row r="59" spans="1:18" x14ac:dyDescent="0.25">
      <c r="A59" s="7" t="s">
        <v>13</v>
      </c>
      <c r="B59" s="29">
        <v>63025</v>
      </c>
      <c r="C59" s="29">
        <v>70014</v>
      </c>
      <c r="D59" s="29">
        <v>84505</v>
      </c>
      <c r="E59" s="28">
        <v>102327</v>
      </c>
      <c r="F59" s="29">
        <v>57141</v>
      </c>
      <c r="G59" s="29">
        <v>69486</v>
      </c>
      <c r="H59" s="29">
        <v>89019</v>
      </c>
      <c r="I59" s="28">
        <v>75480</v>
      </c>
      <c r="J59" s="29">
        <v>88724</v>
      </c>
      <c r="K59" s="29">
        <v>78380</v>
      </c>
      <c r="L59" s="29">
        <v>58763</v>
      </c>
      <c r="M59" s="32">
        <v>84406</v>
      </c>
      <c r="N59" s="30">
        <f>SUM(B59:M59)</f>
        <v>921270</v>
      </c>
      <c r="O59" s="38"/>
      <c r="P59" s="38"/>
      <c r="Q59" s="38"/>
    </row>
    <row r="60" spans="1:18" x14ac:dyDescent="0.25">
      <c r="A60" s="7"/>
      <c r="N60" s="70">
        <v>0</v>
      </c>
      <c r="O60" s="38"/>
      <c r="P60" s="38"/>
      <c r="Q60" s="38"/>
    </row>
    <row r="61" spans="1:18" x14ac:dyDescent="0.25">
      <c r="A61" s="50" t="s">
        <v>34</v>
      </c>
      <c r="B61" s="29"/>
      <c r="C61" s="29"/>
      <c r="D61" s="29">
        <v>24505</v>
      </c>
      <c r="E61" s="28">
        <v>27075</v>
      </c>
      <c r="F61" s="29">
        <v>31953</v>
      </c>
      <c r="G61" s="29">
        <v>52704</v>
      </c>
      <c r="H61" s="29">
        <v>20089</v>
      </c>
      <c r="I61" s="33"/>
      <c r="J61" s="29">
        <v>13706</v>
      </c>
      <c r="K61" s="29"/>
      <c r="L61" s="29"/>
      <c r="M61" s="32"/>
      <c r="N61" s="30">
        <f>SUM(B61:M61)</f>
        <v>170032</v>
      </c>
      <c r="O61" s="38"/>
      <c r="P61" s="38"/>
      <c r="Q61" s="38"/>
    </row>
    <row r="62" spans="1:18" x14ac:dyDescent="0.25">
      <c r="A62" s="50"/>
      <c r="B62" s="29"/>
      <c r="C62" s="29"/>
      <c r="D62" s="29"/>
      <c r="E62" s="33"/>
      <c r="F62" s="29"/>
      <c r="G62" s="29"/>
      <c r="H62" s="29"/>
      <c r="I62" s="33"/>
      <c r="J62" s="29"/>
      <c r="K62" s="29"/>
      <c r="L62" s="29"/>
      <c r="M62" s="32"/>
      <c r="N62" s="30">
        <v>0</v>
      </c>
      <c r="O62" s="38"/>
      <c r="P62" s="38"/>
      <c r="Q62" s="38"/>
    </row>
    <row r="63" spans="1:18" x14ac:dyDescent="0.25">
      <c r="A63" s="50" t="s">
        <v>31</v>
      </c>
      <c r="B63" s="29">
        <v>224814</v>
      </c>
      <c r="C63" s="29">
        <v>245983</v>
      </c>
      <c r="D63" s="29">
        <v>160657</v>
      </c>
      <c r="E63" s="28">
        <v>311085</v>
      </c>
      <c r="F63" s="29">
        <v>367191</v>
      </c>
      <c r="G63" s="29">
        <v>452886</v>
      </c>
      <c r="H63" s="29">
        <v>238507</v>
      </c>
      <c r="I63" s="28">
        <v>577190.31999999995</v>
      </c>
      <c r="J63" s="29">
        <v>379308</v>
      </c>
      <c r="K63" s="29">
        <v>338782</v>
      </c>
      <c r="L63" s="29">
        <v>265387</v>
      </c>
      <c r="M63" s="32">
        <v>180828.5</v>
      </c>
      <c r="N63" s="30">
        <f>SUM(B63:M63)</f>
        <v>3742618.82</v>
      </c>
      <c r="O63" s="38"/>
      <c r="P63" s="38"/>
      <c r="Q63" s="38"/>
    </row>
    <row r="64" spans="1:18" x14ac:dyDescent="0.25">
      <c r="A64" s="50"/>
      <c r="B64" s="198"/>
      <c r="C64" s="198"/>
      <c r="D64" s="198"/>
      <c r="E64" s="199"/>
      <c r="F64" s="198"/>
      <c r="G64" s="198"/>
      <c r="H64" s="198"/>
      <c r="I64" s="199"/>
      <c r="J64" s="198"/>
      <c r="K64" s="198"/>
      <c r="L64" s="198"/>
      <c r="M64" s="198"/>
      <c r="N64" s="30"/>
      <c r="O64" s="38"/>
      <c r="P64" s="38"/>
      <c r="Q64" s="38"/>
    </row>
    <row r="65" spans="1:18" x14ac:dyDescent="0.25">
      <c r="A65" s="50" t="s">
        <v>70</v>
      </c>
      <c r="B65" s="29"/>
      <c r="C65" s="29"/>
      <c r="D65" s="29"/>
      <c r="E65" s="33"/>
      <c r="F65" s="29"/>
      <c r="G65" s="29"/>
      <c r="H65" s="29"/>
      <c r="I65" s="33"/>
      <c r="J65" s="29"/>
      <c r="K65" s="29"/>
      <c r="L65" s="29"/>
      <c r="M65" s="32">
        <v>1040169</v>
      </c>
      <c r="N65" s="30">
        <v>1040169</v>
      </c>
      <c r="Q65" s="38"/>
    </row>
    <row r="66" spans="1:18" ht="18.75" x14ac:dyDescent="0.3">
      <c r="A66" s="19" t="s">
        <v>15</v>
      </c>
      <c r="B66" s="196">
        <f ca="1">SUM(B49:B66)</f>
        <v>840045</v>
      </c>
      <c r="C66" s="33">
        <f t="shared" ref="C66:M66" si="3">SUM(C49:C65)</f>
        <v>1719425</v>
      </c>
      <c r="D66" s="33">
        <f t="shared" si="3"/>
        <v>1862366</v>
      </c>
      <c r="E66" s="33">
        <f t="shared" si="3"/>
        <v>1500423</v>
      </c>
      <c r="F66" s="33">
        <f t="shared" si="3"/>
        <v>1637124</v>
      </c>
      <c r="G66" s="33">
        <f t="shared" si="3"/>
        <v>1622591</v>
      </c>
      <c r="H66" s="33">
        <f t="shared" si="3"/>
        <v>1333851</v>
      </c>
      <c r="I66" s="33">
        <f t="shared" si="3"/>
        <v>1645863.3199999998</v>
      </c>
      <c r="J66" s="33">
        <f t="shared" si="3"/>
        <v>1487179</v>
      </c>
      <c r="K66" s="33">
        <f t="shared" si="3"/>
        <v>1406183</v>
      </c>
      <c r="L66" s="33">
        <f t="shared" si="3"/>
        <v>885925</v>
      </c>
      <c r="M66" s="34">
        <f t="shared" si="3"/>
        <v>1631368.5</v>
      </c>
      <c r="N66" s="103">
        <f ca="1">SUM(N49:N66)</f>
        <v>17572343.82</v>
      </c>
      <c r="O66" s="31" t="s">
        <v>29</v>
      </c>
      <c r="P66" s="31"/>
      <c r="Q66" s="38"/>
    </row>
    <row r="67" spans="1:18" ht="21" x14ac:dyDescent="0.35">
      <c r="N67" s="31" t="s">
        <v>29</v>
      </c>
      <c r="O67" s="38" t="s">
        <v>29</v>
      </c>
      <c r="P67" s="202">
        <f>SUM(N49:N65)</f>
        <v>17572343.82</v>
      </c>
      <c r="Q67" s="40"/>
      <c r="R67" s="31" t="s">
        <v>29</v>
      </c>
    </row>
    <row r="68" spans="1:18" x14ac:dyDescent="0.25">
      <c r="N68" t="s">
        <v>29</v>
      </c>
    </row>
    <row r="69" spans="1:18" x14ac:dyDescent="0.25">
      <c r="J69" s="31"/>
      <c r="N69" s="31" t="s">
        <v>29</v>
      </c>
    </row>
    <row r="70" spans="1:18" ht="21" x14ac:dyDescent="0.35">
      <c r="J70" s="42" t="s">
        <v>74</v>
      </c>
      <c r="K70" s="42"/>
      <c r="L70" s="42"/>
      <c r="M70" s="43" t="s">
        <v>29</v>
      </c>
      <c r="N70" s="42"/>
      <c r="O70" s="43">
        <f>-Q36+P67</f>
        <v>2576731.34</v>
      </c>
      <c r="P70" s="43"/>
    </row>
    <row r="71" spans="1:18" ht="21" x14ac:dyDescent="0.35">
      <c r="J71" s="42"/>
      <c r="K71" s="42"/>
      <c r="L71" s="42"/>
      <c r="M71" s="43" t="s">
        <v>29</v>
      </c>
      <c r="N71" s="42"/>
      <c r="O71" s="42"/>
      <c r="P71" s="42"/>
    </row>
    <row r="75" spans="1:18" ht="21" x14ac:dyDescent="0.35">
      <c r="O75" s="39"/>
      <c r="P75" s="39"/>
      <c r="Q75" s="40"/>
    </row>
    <row r="76" spans="1:18" ht="21" x14ac:dyDescent="0.35">
      <c r="B76" s="44"/>
      <c r="C76" s="44"/>
      <c r="D76" s="44"/>
      <c r="E76" s="44"/>
      <c r="F76" s="45"/>
      <c r="G76" s="45"/>
      <c r="H76" s="44"/>
      <c r="I76" s="44"/>
      <c r="J76" s="44"/>
      <c r="K76" s="44"/>
      <c r="L76" s="44"/>
      <c r="M76" s="44"/>
      <c r="N76" s="46"/>
      <c r="O76" s="39"/>
      <c r="P76" s="39"/>
      <c r="Q76" s="40"/>
    </row>
    <row r="77" spans="1:18" ht="21" x14ac:dyDescent="0.35">
      <c r="A77" s="48"/>
      <c r="B77" s="44"/>
      <c r="C77" s="44"/>
      <c r="D77" s="44"/>
      <c r="E77" s="44"/>
      <c r="F77" s="45"/>
      <c r="G77" s="45"/>
      <c r="H77" s="44"/>
      <c r="I77" s="44"/>
      <c r="J77" s="44"/>
      <c r="K77" s="44"/>
      <c r="L77" s="44"/>
      <c r="M77" s="44"/>
      <c r="N77" s="46"/>
      <c r="O77" s="39"/>
      <c r="P77" s="39"/>
      <c r="Q77" s="40"/>
    </row>
    <row r="78" spans="1:18" ht="21" x14ac:dyDescent="0.35">
      <c r="A78" s="48"/>
      <c r="B78" s="44"/>
      <c r="C78" s="44"/>
      <c r="D78" s="47"/>
      <c r="E78" s="47"/>
      <c r="F78" s="45"/>
      <c r="G78" s="45"/>
      <c r="H78" s="44"/>
      <c r="I78" s="44"/>
      <c r="J78" s="44"/>
      <c r="K78" s="44"/>
      <c r="L78" s="44"/>
      <c r="M78" s="44"/>
      <c r="N78" s="46"/>
      <c r="O78" s="39"/>
      <c r="P78" s="39"/>
      <c r="Q78" s="40"/>
    </row>
    <row r="79" spans="1:18" ht="21" x14ac:dyDescent="0.35">
      <c r="A79" s="48"/>
      <c r="B79" s="44"/>
      <c r="C79" s="44"/>
      <c r="D79" s="47"/>
      <c r="E79" s="47"/>
      <c r="F79" s="45"/>
      <c r="G79" s="45"/>
      <c r="H79" s="44"/>
      <c r="I79" s="44"/>
      <c r="J79" s="44"/>
      <c r="K79" s="44"/>
      <c r="L79" s="44"/>
      <c r="M79" s="44"/>
      <c r="N79" s="46"/>
      <c r="O79" s="39"/>
      <c r="P79" s="39"/>
      <c r="Q79" s="40"/>
    </row>
    <row r="80" spans="1:18" ht="21" x14ac:dyDescent="0.35">
      <c r="B80" s="44"/>
      <c r="C80" s="44"/>
      <c r="D80" s="47"/>
      <c r="E80" s="47"/>
      <c r="F80" s="45"/>
      <c r="G80" s="45"/>
      <c r="H80" s="44"/>
      <c r="I80" s="44"/>
      <c r="J80" s="44"/>
      <c r="K80" s="44"/>
      <c r="L80" s="44"/>
      <c r="M80" s="44"/>
      <c r="N80" s="46"/>
    </row>
  </sheetData>
  <pageMargins left="0.7" right="0.7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71"/>
  <sheetViews>
    <sheetView zoomScale="75" zoomScaleNormal="75" workbookViewId="0">
      <selection activeCell="P30" sqref="P30"/>
    </sheetView>
  </sheetViews>
  <sheetFormatPr baseColWidth="10" defaultRowHeight="15" x14ac:dyDescent="0.25"/>
  <cols>
    <col min="1" max="1" width="25.5703125" customWidth="1"/>
    <col min="2" max="4" width="14.140625" bestFit="1" customWidth="1"/>
    <col min="5" max="7" width="13.7109375" customWidth="1"/>
    <col min="8" max="8" width="13" customWidth="1"/>
    <col min="9" max="9" width="14.140625" bestFit="1" customWidth="1"/>
    <col min="11" max="11" width="12.28515625" customWidth="1"/>
    <col min="12" max="12" width="2.85546875" hidden="1" customWidth="1"/>
    <col min="13" max="13" width="18.140625" customWidth="1"/>
    <col min="14" max="14" width="14.140625" bestFit="1" customWidth="1"/>
    <col min="15" max="15" width="17.42578125" customWidth="1"/>
    <col min="16" max="16" width="20.85546875" customWidth="1"/>
    <col min="17" max="17" width="13.140625" customWidth="1"/>
    <col min="18" max="18" width="15.42578125" bestFit="1" customWidth="1"/>
  </cols>
  <sheetData>
    <row r="2" spans="3:8" x14ac:dyDescent="0.25">
      <c r="C2" s="15"/>
    </row>
    <row r="3" spans="3:8" ht="18.75" x14ac:dyDescent="0.3">
      <c r="D3" s="53"/>
      <c r="E3" s="53"/>
      <c r="F3" s="53"/>
      <c r="G3" s="53" t="s">
        <v>16</v>
      </c>
      <c r="H3" s="53"/>
    </row>
    <row r="4" spans="3:8" ht="18.75" x14ac:dyDescent="0.3">
      <c r="D4" s="53"/>
      <c r="E4" s="53"/>
      <c r="F4" s="53"/>
      <c r="G4" s="53"/>
      <c r="H4" s="53"/>
    </row>
    <row r="5" spans="3:8" ht="18.75" x14ac:dyDescent="0.3">
      <c r="D5" s="53" t="s">
        <v>35</v>
      </c>
      <c r="E5" s="53"/>
      <c r="F5" s="53"/>
      <c r="G5" s="53"/>
      <c r="H5" s="53"/>
    </row>
    <row r="6" spans="3:8" ht="18.75" x14ac:dyDescent="0.3">
      <c r="D6" s="53"/>
      <c r="E6" s="53"/>
      <c r="F6" s="53"/>
      <c r="G6" s="53"/>
      <c r="H6" s="53"/>
    </row>
    <row r="7" spans="3:8" ht="18.75" x14ac:dyDescent="0.3">
      <c r="D7" s="53" t="s">
        <v>36</v>
      </c>
      <c r="E7" s="53"/>
      <c r="F7" s="53"/>
      <c r="G7" s="53"/>
      <c r="H7" s="53"/>
    </row>
    <row r="12" spans="3:8" ht="18.75" x14ac:dyDescent="0.3">
      <c r="D12" s="54" t="s">
        <v>17</v>
      </c>
    </row>
    <row r="13" spans="3:8" ht="18.75" x14ac:dyDescent="0.3">
      <c r="D13" s="54"/>
    </row>
    <row r="14" spans="3:8" ht="18.75" x14ac:dyDescent="0.3">
      <c r="D14" s="54">
        <v>2015</v>
      </c>
    </row>
    <row r="15" spans="3:8" ht="18.75" x14ac:dyDescent="0.3">
      <c r="C15" s="54"/>
      <c r="D15" s="54"/>
    </row>
    <row r="17" spans="1:14" x14ac:dyDescent="0.25">
      <c r="A17" s="56"/>
      <c r="B17" s="57"/>
      <c r="C17" s="58"/>
      <c r="D17" s="57"/>
      <c r="E17" s="58"/>
      <c r="F17" s="57"/>
      <c r="G17" s="58"/>
      <c r="H17" s="57"/>
      <c r="I17" s="58"/>
      <c r="J17" s="57"/>
      <c r="K17" s="58"/>
      <c r="L17" s="58"/>
      <c r="M17" s="57"/>
      <c r="N17" s="59"/>
    </row>
    <row r="18" spans="1:14" x14ac:dyDescent="0.25">
      <c r="A18" s="60" t="s">
        <v>9</v>
      </c>
      <c r="B18" s="61" t="s">
        <v>6</v>
      </c>
      <c r="C18" s="62" t="s">
        <v>7</v>
      </c>
      <c r="D18" s="61" t="s">
        <v>8</v>
      </c>
      <c r="E18" s="62" t="s">
        <v>37</v>
      </c>
      <c r="F18" s="61" t="s">
        <v>38</v>
      </c>
      <c r="G18" s="62" t="s">
        <v>20</v>
      </c>
      <c r="H18" s="61" t="s">
        <v>39</v>
      </c>
      <c r="I18" s="62" t="s">
        <v>40</v>
      </c>
      <c r="J18" s="61" t="s">
        <v>21</v>
      </c>
      <c r="K18" s="62" t="s">
        <v>22</v>
      </c>
      <c r="L18" s="62" t="s">
        <v>23</v>
      </c>
      <c r="M18" s="61" t="s">
        <v>24</v>
      </c>
      <c r="N18" s="63" t="s">
        <v>14</v>
      </c>
    </row>
    <row r="19" spans="1:14" x14ac:dyDescent="0.25">
      <c r="A19" s="64"/>
      <c r="B19" s="65"/>
      <c r="C19" s="66"/>
      <c r="D19" s="65"/>
      <c r="E19" s="66"/>
      <c r="F19" s="65"/>
      <c r="G19" s="66"/>
      <c r="H19" s="65"/>
      <c r="I19" s="66"/>
      <c r="J19" s="65"/>
      <c r="K19" s="66"/>
      <c r="L19" s="66"/>
      <c r="M19" s="65"/>
      <c r="N19" s="67"/>
    </row>
    <row r="20" spans="1:14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25">
      <c r="A21" s="68" t="s">
        <v>0</v>
      </c>
      <c r="B21" s="55">
        <v>48658</v>
      </c>
      <c r="C21" s="55">
        <v>66774</v>
      </c>
      <c r="D21" s="55">
        <v>82807</v>
      </c>
      <c r="E21" s="55">
        <v>54646</v>
      </c>
      <c r="F21" s="55">
        <v>64498</v>
      </c>
      <c r="G21" s="55">
        <v>62497</v>
      </c>
      <c r="H21" s="55">
        <v>93923</v>
      </c>
      <c r="I21" s="55">
        <v>140870</v>
      </c>
      <c r="J21" s="55">
        <v>76273</v>
      </c>
      <c r="K21" s="55">
        <v>76356</v>
      </c>
      <c r="L21" s="55">
        <v>41208</v>
      </c>
      <c r="M21" s="55">
        <v>42786</v>
      </c>
      <c r="N21" s="70">
        <v>851296</v>
      </c>
    </row>
    <row r="22" spans="1:14" x14ac:dyDescent="0.25">
      <c r="A22" s="68" t="s">
        <v>1</v>
      </c>
      <c r="B22" s="55">
        <v>3606</v>
      </c>
      <c r="C22" s="55">
        <v>4963</v>
      </c>
      <c r="D22" s="55">
        <v>5509</v>
      </c>
      <c r="E22" s="55">
        <v>2584</v>
      </c>
      <c r="F22" s="55">
        <v>2537</v>
      </c>
      <c r="G22" s="55">
        <v>3335</v>
      </c>
      <c r="H22" s="55">
        <v>13221</v>
      </c>
      <c r="I22" s="55">
        <v>26070</v>
      </c>
      <c r="J22" s="55">
        <v>12790</v>
      </c>
      <c r="K22" s="55">
        <v>12591</v>
      </c>
      <c r="L22" s="55">
        <v>9811</v>
      </c>
      <c r="M22" s="55">
        <v>9028</v>
      </c>
      <c r="N22" s="70">
        <v>106045</v>
      </c>
    </row>
    <row r="23" spans="1:14" x14ac:dyDescent="0.25">
      <c r="A23" s="68" t="s">
        <v>28</v>
      </c>
      <c r="B23" s="31">
        <v>1639</v>
      </c>
      <c r="C23" s="31">
        <v>2421</v>
      </c>
      <c r="D23">
        <v>3849</v>
      </c>
      <c r="E23" s="31">
        <v>6721</v>
      </c>
      <c r="F23" s="31">
        <v>7119</v>
      </c>
      <c r="G23" s="31">
        <v>7158</v>
      </c>
      <c r="H23" s="31">
        <v>8161</v>
      </c>
      <c r="I23" s="31">
        <v>13813</v>
      </c>
      <c r="J23" s="31">
        <v>6501</v>
      </c>
      <c r="K23" s="31">
        <v>4068</v>
      </c>
      <c r="M23" s="31">
        <v>3456</v>
      </c>
      <c r="N23" s="70">
        <f>SUM(B23:M23)</f>
        <v>64906</v>
      </c>
    </row>
    <row r="24" spans="1:14" x14ac:dyDescent="0.25">
      <c r="A24" s="68" t="s">
        <v>2</v>
      </c>
      <c r="B24" s="55">
        <v>200876</v>
      </c>
      <c r="C24" s="55">
        <v>244659</v>
      </c>
      <c r="D24" s="55">
        <v>233670</v>
      </c>
      <c r="E24" s="55">
        <v>199614</v>
      </c>
      <c r="F24" s="55">
        <v>237897</v>
      </c>
      <c r="G24" s="55">
        <v>228240</v>
      </c>
      <c r="H24" s="55">
        <v>252302</v>
      </c>
      <c r="I24" s="55">
        <v>440861</v>
      </c>
      <c r="J24" s="55">
        <v>240257</v>
      </c>
      <c r="K24" s="55">
        <v>288008</v>
      </c>
      <c r="L24" s="55">
        <v>160885</v>
      </c>
      <c r="M24" s="55">
        <v>132481</v>
      </c>
      <c r="N24" s="70">
        <v>2859750</v>
      </c>
    </row>
    <row r="25" spans="1:14" x14ac:dyDescent="0.25">
      <c r="A25" s="68" t="s">
        <v>3</v>
      </c>
      <c r="B25" s="55">
        <v>89362</v>
      </c>
      <c r="C25" s="55">
        <v>0</v>
      </c>
      <c r="D25" s="55">
        <v>17166</v>
      </c>
      <c r="E25" s="55">
        <v>0</v>
      </c>
      <c r="F25" s="55">
        <v>4690</v>
      </c>
      <c r="G25" s="55">
        <v>384613</v>
      </c>
      <c r="H25" s="55">
        <v>639691</v>
      </c>
      <c r="I25" s="55">
        <v>1041853</v>
      </c>
      <c r="J25" s="55">
        <v>590574</v>
      </c>
      <c r="K25" s="55">
        <v>578929</v>
      </c>
      <c r="L25" s="55">
        <v>286100</v>
      </c>
      <c r="M25" s="55">
        <v>260929</v>
      </c>
      <c r="N25" s="70">
        <v>3893907</v>
      </c>
    </row>
    <row r="26" spans="1:14" x14ac:dyDescent="0.25">
      <c r="A26" s="68" t="s">
        <v>4</v>
      </c>
      <c r="B26" s="55">
        <v>758981</v>
      </c>
      <c r="C26" s="55">
        <v>972541</v>
      </c>
      <c r="D26" s="55">
        <v>1054278</v>
      </c>
      <c r="E26" s="55">
        <v>579833</v>
      </c>
      <c r="F26" s="55">
        <v>464925</v>
      </c>
      <c r="G26" s="55">
        <v>484839</v>
      </c>
      <c r="H26" s="55">
        <v>247180</v>
      </c>
      <c r="I26" s="55">
        <v>342812</v>
      </c>
      <c r="J26" s="55">
        <v>153448</v>
      </c>
      <c r="K26" s="55">
        <v>62058</v>
      </c>
      <c r="L26" s="55">
        <v>25458</v>
      </c>
      <c r="M26" s="55">
        <v>0</v>
      </c>
      <c r="N26" s="70">
        <v>5146353</v>
      </c>
    </row>
    <row r="27" spans="1:14" x14ac:dyDescent="0.25">
      <c r="A27" s="68" t="s">
        <v>5</v>
      </c>
      <c r="B27" s="55">
        <v>1670</v>
      </c>
      <c r="C27" s="55">
        <v>431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2414</v>
      </c>
      <c r="J27" s="55">
        <v>1918</v>
      </c>
      <c r="K27" s="55">
        <v>3183</v>
      </c>
      <c r="L27" s="55">
        <v>1984</v>
      </c>
      <c r="M27" s="55">
        <v>0</v>
      </c>
      <c r="N27" s="70">
        <v>11600</v>
      </c>
    </row>
    <row r="28" spans="1:14" x14ac:dyDescent="0.25">
      <c r="A28" s="68" t="s">
        <v>10</v>
      </c>
      <c r="B28" s="55">
        <v>0</v>
      </c>
      <c r="C28" s="55">
        <v>1224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70">
        <v>1224</v>
      </c>
    </row>
    <row r="29" spans="1:14" x14ac:dyDescent="0.25">
      <c r="A29" s="68" t="s">
        <v>11</v>
      </c>
      <c r="B29" s="55"/>
      <c r="C29" s="55">
        <v>1608</v>
      </c>
      <c r="D29" s="55">
        <v>0</v>
      </c>
      <c r="E29" s="55">
        <v>0</v>
      </c>
      <c r="F29" s="55">
        <v>0</v>
      </c>
      <c r="G29" s="55">
        <v>0</v>
      </c>
      <c r="H29" s="55">
        <v>2027</v>
      </c>
      <c r="I29" s="55">
        <v>4545</v>
      </c>
      <c r="J29" s="55">
        <v>1515</v>
      </c>
      <c r="K29" s="55">
        <v>88047</v>
      </c>
      <c r="L29" s="55">
        <v>153340</v>
      </c>
      <c r="M29" s="55">
        <v>19762</v>
      </c>
      <c r="N29" s="70">
        <v>270844</v>
      </c>
    </row>
    <row r="30" spans="1:14" x14ac:dyDescent="0.25">
      <c r="A30" s="68" t="s">
        <v>12</v>
      </c>
      <c r="B30" s="55"/>
      <c r="C30" s="55"/>
      <c r="D30" s="55"/>
      <c r="E30" s="55"/>
      <c r="F30" s="55"/>
      <c r="G30" s="55"/>
      <c r="H30" s="55"/>
      <c r="I30" s="55">
        <v>2565</v>
      </c>
      <c r="J30" s="55">
        <v>2565</v>
      </c>
      <c r="K30" s="55">
        <v>72134</v>
      </c>
      <c r="L30" s="55">
        <v>0</v>
      </c>
      <c r="M30" s="55">
        <v>0</v>
      </c>
      <c r="N30" s="70">
        <v>77264</v>
      </c>
    </row>
    <row r="31" spans="1:14" x14ac:dyDescent="0.25">
      <c r="A31" s="68" t="s">
        <v>13</v>
      </c>
      <c r="B31" s="55">
        <v>56613</v>
      </c>
      <c r="C31" s="55">
        <v>88425</v>
      </c>
      <c r="D31" s="55">
        <v>85780</v>
      </c>
      <c r="E31" s="55">
        <v>63196</v>
      </c>
      <c r="F31" s="55">
        <v>74464</v>
      </c>
      <c r="G31" s="55">
        <v>55162</v>
      </c>
      <c r="H31" s="55">
        <v>64833</v>
      </c>
      <c r="I31" s="55">
        <v>114608</v>
      </c>
      <c r="J31" s="55">
        <v>60530</v>
      </c>
      <c r="K31" s="55">
        <v>78748</v>
      </c>
      <c r="L31" s="55">
        <v>95748</v>
      </c>
      <c r="M31" s="55">
        <v>67072</v>
      </c>
      <c r="N31" s="70">
        <v>905179</v>
      </c>
    </row>
    <row r="32" spans="1:14" x14ac:dyDescent="0.25">
      <c r="A32" s="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70">
        <f>SUM(N21:N31)</f>
        <v>14188368</v>
      </c>
    </row>
    <row r="33" spans="1:16" x14ac:dyDescent="0.25">
      <c r="A33" s="69" t="s">
        <v>43</v>
      </c>
      <c r="B33" s="55">
        <v>210041</v>
      </c>
      <c r="C33" s="55">
        <v>345394</v>
      </c>
      <c r="D33" s="55">
        <v>434542</v>
      </c>
      <c r="E33" s="55">
        <v>420298</v>
      </c>
      <c r="F33" s="55">
        <v>421979</v>
      </c>
      <c r="G33" s="55">
        <v>433536</v>
      </c>
      <c r="H33" s="55">
        <v>402992</v>
      </c>
      <c r="I33" s="55">
        <v>492741</v>
      </c>
      <c r="J33" s="55">
        <v>305965</v>
      </c>
      <c r="K33" s="55">
        <v>326367</v>
      </c>
      <c r="L33" s="55">
        <v>204950</v>
      </c>
      <c r="M33" s="55">
        <v>203086</v>
      </c>
      <c r="N33" s="70">
        <f>SUM(B33:M33)</f>
        <v>4201891</v>
      </c>
    </row>
    <row r="34" spans="1:16" x14ac:dyDescent="0.25">
      <c r="A34" s="69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70"/>
    </row>
    <row r="35" spans="1:16" x14ac:dyDescent="0.25">
      <c r="A35" s="69" t="s">
        <v>69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>
        <v>966755</v>
      </c>
      <c r="N35" s="70">
        <f>SUM(M35)</f>
        <v>966755</v>
      </c>
    </row>
    <row r="36" spans="1:16" ht="18.75" x14ac:dyDescent="0.3">
      <c r="A36" s="73" t="s">
        <v>15</v>
      </c>
      <c r="B36" s="33">
        <f t="shared" ref="B36:K36" si="0">SUM(B21:B33)</f>
        <v>1371446</v>
      </c>
      <c r="C36" s="33">
        <f t="shared" si="0"/>
        <v>1728440</v>
      </c>
      <c r="D36" s="33">
        <f t="shared" si="0"/>
        <v>1917601</v>
      </c>
      <c r="E36" s="33">
        <f t="shared" si="0"/>
        <v>1326892</v>
      </c>
      <c r="F36" s="33">
        <f t="shared" si="0"/>
        <v>1278109</v>
      </c>
      <c r="G36" s="33">
        <f t="shared" si="0"/>
        <v>1659380</v>
      </c>
      <c r="H36" s="33">
        <f t="shared" si="0"/>
        <v>1724330</v>
      </c>
      <c r="I36" s="33">
        <f t="shared" si="0"/>
        <v>2623152</v>
      </c>
      <c r="J36" s="33">
        <f t="shared" si="0"/>
        <v>1452336</v>
      </c>
      <c r="K36" s="33">
        <f t="shared" si="0"/>
        <v>1590489</v>
      </c>
      <c r="L36" s="33"/>
      <c r="M36" s="33">
        <f>SUM(M21:M35)</f>
        <v>1705355</v>
      </c>
      <c r="N36" s="71">
        <f>SUM(B36:M36)</f>
        <v>18377530</v>
      </c>
      <c r="P36" s="74">
        <f>N36</f>
        <v>18377530</v>
      </c>
    </row>
    <row r="37" spans="1:16" x14ac:dyDescent="0.25">
      <c r="A37" s="5"/>
      <c r="B37" s="5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6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39" spans="1:16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</row>
    <row r="40" spans="1:16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1:16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</row>
    <row r="42" spans="1:16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</row>
    <row r="44" spans="1:16" ht="18.75" x14ac:dyDescent="0.3">
      <c r="C44" s="54">
        <v>2016</v>
      </c>
      <c r="D44" s="54" t="s">
        <v>42</v>
      </c>
    </row>
    <row r="47" spans="1:16" x14ac:dyDescent="0.25">
      <c r="A47" s="56"/>
      <c r="B47" s="57"/>
      <c r="C47" s="58"/>
      <c r="D47" s="57"/>
      <c r="E47" s="58"/>
      <c r="F47" s="57"/>
      <c r="G47" s="58"/>
      <c r="H47" s="57"/>
      <c r="I47" s="58"/>
      <c r="J47" s="57"/>
      <c r="K47" s="58"/>
      <c r="L47" s="58"/>
      <c r="M47" s="57"/>
      <c r="N47" s="57"/>
    </row>
    <row r="48" spans="1:16" x14ac:dyDescent="0.25">
      <c r="A48" s="60" t="s">
        <v>9</v>
      </c>
      <c r="B48" s="61" t="s">
        <v>6</v>
      </c>
      <c r="C48" s="62" t="s">
        <v>7</v>
      </c>
      <c r="D48" s="61" t="s">
        <v>8</v>
      </c>
      <c r="E48" s="62" t="s">
        <v>18</v>
      </c>
      <c r="F48" s="61" t="s">
        <v>19</v>
      </c>
      <c r="G48" s="62" t="s">
        <v>20</v>
      </c>
      <c r="H48" s="61" t="s">
        <v>25</v>
      </c>
      <c r="I48" s="62" t="s">
        <v>26</v>
      </c>
      <c r="J48" s="61" t="s">
        <v>21</v>
      </c>
      <c r="K48" s="62" t="s">
        <v>22</v>
      </c>
      <c r="L48" s="62" t="s">
        <v>23</v>
      </c>
      <c r="M48" s="61" t="s">
        <v>24</v>
      </c>
      <c r="N48" s="61" t="s">
        <v>14</v>
      </c>
    </row>
    <row r="49" spans="1:14" x14ac:dyDescent="0.25">
      <c r="A49" s="64"/>
      <c r="B49" s="65"/>
      <c r="C49" s="66"/>
      <c r="D49" s="65"/>
      <c r="E49" s="66"/>
      <c r="F49" s="65"/>
      <c r="G49" s="66"/>
      <c r="H49" s="65"/>
      <c r="I49" s="66"/>
      <c r="J49" s="65"/>
      <c r="K49" s="66"/>
      <c r="L49" s="66"/>
      <c r="M49" s="65"/>
      <c r="N49" s="65"/>
    </row>
    <row r="50" spans="1:14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x14ac:dyDescent="0.25">
      <c r="A51" s="68" t="s">
        <v>0</v>
      </c>
      <c r="B51" s="55">
        <v>52285</v>
      </c>
      <c r="C51" s="55">
        <v>62970</v>
      </c>
      <c r="D51" s="55">
        <v>57441</v>
      </c>
      <c r="E51" s="55">
        <v>70362</v>
      </c>
      <c r="F51" s="55">
        <v>76262</v>
      </c>
      <c r="G51" s="55">
        <v>78659</v>
      </c>
      <c r="H51" s="55">
        <v>70903</v>
      </c>
      <c r="I51" s="55">
        <v>82847</v>
      </c>
      <c r="J51" s="55">
        <v>73146</v>
      </c>
      <c r="K51" s="55">
        <v>81302</v>
      </c>
      <c r="L51" s="55">
        <v>63307</v>
      </c>
      <c r="M51" s="55">
        <v>20116</v>
      </c>
      <c r="N51" s="81">
        <f t="shared" ref="N51:N61" si="1">SUM(B51:M51)</f>
        <v>789600</v>
      </c>
    </row>
    <row r="52" spans="1:14" x14ac:dyDescent="0.25">
      <c r="A52" s="68" t="s">
        <v>1</v>
      </c>
      <c r="B52" s="55">
        <v>10865</v>
      </c>
      <c r="C52" s="55">
        <v>5645</v>
      </c>
      <c r="D52" s="55">
        <v>4620</v>
      </c>
      <c r="E52" s="55">
        <v>7467</v>
      </c>
      <c r="F52" s="55">
        <v>6350</v>
      </c>
      <c r="G52" s="55">
        <v>4337</v>
      </c>
      <c r="H52" s="55">
        <v>13318</v>
      </c>
      <c r="I52" s="55">
        <v>15703</v>
      </c>
      <c r="J52" s="55">
        <v>12329</v>
      </c>
      <c r="K52" s="55">
        <v>10517</v>
      </c>
      <c r="L52" s="55">
        <v>10406</v>
      </c>
      <c r="M52" s="55">
        <v>9744</v>
      </c>
      <c r="N52" s="81">
        <f t="shared" si="1"/>
        <v>111301</v>
      </c>
    </row>
    <row r="53" spans="1:14" x14ac:dyDescent="0.25">
      <c r="A53" s="68" t="s">
        <v>28</v>
      </c>
      <c r="B53" s="55">
        <v>3649</v>
      </c>
      <c r="C53" s="55">
        <v>5340</v>
      </c>
      <c r="D53" s="55">
        <v>6473</v>
      </c>
      <c r="E53" s="55">
        <v>6471</v>
      </c>
      <c r="F53" s="55">
        <v>6218</v>
      </c>
      <c r="G53" s="55">
        <v>6886</v>
      </c>
      <c r="H53" s="55">
        <v>6889</v>
      </c>
      <c r="I53" s="55">
        <v>6418</v>
      </c>
      <c r="J53" s="55">
        <v>8955</v>
      </c>
      <c r="K53" s="55">
        <v>7505</v>
      </c>
      <c r="L53" s="55">
        <v>6014</v>
      </c>
      <c r="M53" s="55">
        <v>6865</v>
      </c>
      <c r="N53" s="81">
        <f t="shared" si="1"/>
        <v>77683</v>
      </c>
    </row>
    <row r="54" spans="1:14" x14ac:dyDescent="0.25">
      <c r="A54" s="68" t="s">
        <v>2</v>
      </c>
      <c r="B54" s="55">
        <v>85730</v>
      </c>
      <c r="C54" s="55">
        <v>241291</v>
      </c>
      <c r="D54" s="55">
        <v>239104</v>
      </c>
      <c r="E54" s="55">
        <v>243328</v>
      </c>
      <c r="F54" s="55">
        <v>284518</v>
      </c>
      <c r="G54" s="55">
        <v>232386</v>
      </c>
      <c r="H54" s="55">
        <v>178505</v>
      </c>
      <c r="I54" s="55">
        <v>285301</v>
      </c>
      <c r="J54" s="55">
        <v>261359</v>
      </c>
      <c r="K54" s="55">
        <v>181089</v>
      </c>
      <c r="L54" s="55">
        <v>200930</v>
      </c>
      <c r="M54" s="55">
        <v>3467</v>
      </c>
      <c r="N54" s="81">
        <f t="shared" si="1"/>
        <v>2437008</v>
      </c>
    </row>
    <row r="55" spans="1:14" x14ac:dyDescent="0.25">
      <c r="A55" s="68" t="s">
        <v>3</v>
      </c>
      <c r="B55" s="55">
        <v>128703</v>
      </c>
      <c r="C55" s="55">
        <v>17799</v>
      </c>
      <c r="D55" s="55">
        <v>45536</v>
      </c>
      <c r="E55" s="55"/>
      <c r="F55" s="55">
        <v>0</v>
      </c>
      <c r="G55" s="55">
        <v>4422</v>
      </c>
      <c r="H55" s="55">
        <v>36771</v>
      </c>
      <c r="I55" s="55">
        <v>18001</v>
      </c>
      <c r="J55" s="55">
        <v>78825</v>
      </c>
      <c r="K55" s="55">
        <v>55705</v>
      </c>
      <c r="L55" s="55">
        <v>30681</v>
      </c>
      <c r="M55" s="55">
        <v>95957</v>
      </c>
      <c r="N55" s="81">
        <f t="shared" si="1"/>
        <v>512400</v>
      </c>
    </row>
    <row r="56" spans="1:14" x14ac:dyDescent="0.25">
      <c r="A56" s="68" t="s">
        <v>4</v>
      </c>
      <c r="B56" s="55">
        <v>663961</v>
      </c>
      <c r="C56" s="55">
        <v>1053680</v>
      </c>
      <c r="D56" s="55">
        <v>1048945</v>
      </c>
      <c r="E56" s="55">
        <v>819564</v>
      </c>
      <c r="F56" s="55">
        <v>668830</v>
      </c>
      <c r="G56" s="55">
        <v>613061</v>
      </c>
      <c r="H56" s="55">
        <v>441920</v>
      </c>
      <c r="I56" s="55">
        <v>222547</v>
      </c>
      <c r="J56" s="55">
        <v>175343</v>
      </c>
      <c r="K56" s="55">
        <v>89860</v>
      </c>
      <c r="L56" s="55">
        <v>31067</v>
      </c>
      <c r="M56" s="55"/>
      <c r="N56" s="81">
        <f t="shared" si="1"/>
        <v>5828778</v>
      </c>
    </row>
    <row r="57" spans="1:14" x14ac:dyDescent="0.25">
      <c r="A57" s="68" t="s">
        <v>5</v>
      </c>
      <c r="B57" s="55">
        <v>473</v>
      </c>
      <c r="C57" s="55">
        <v>1081</v>
      </c>
      <c r="D57" s="55">
        <v>0</v>
      </c>
      <c r="E57" s="55"/>
      <c r="F57" s="55">
        <v>0</v>
      </c>
      <c r="G57" s="55"/>
      <c r="H57" s="55"/>
      <c r="I57" s="55"/>
      <c r="J57" s="55"/>
      <c r="K57" s="55"/>
      <c r="L57" s="55"/>
      <c r="M57" s="55"/>
      <c r="N57" s="81">
        <f t="shared" si="1"/>
        <v>1554</v>
      </c>
    </row>
    <row r="58" spans="1:14" x14ac:dyDescent="0.25">
      <c r="A58" s="68" t="s">
        <v>10</v>
      </c>
      <c r="B58" s="55">
        <v>5953</v>
      </c>
      <c r="C58" s="55"/>
      <c r="D58" s="55">
        <v>5006</v>
      </c>
      <c r="E58" s="55"/>
      <c r="F58" s="55">
        <v>5349</v>
      </c>
      <c r="G58" s="55"/>
      <c r="H58" s="55">
        <v>6190</v>
      </c>
      <c r="I58" s="55"/>
      <c r="J58" s="55"/>
      <c r="K58" s="55">
        <v>3775</v>
      </c>
      <c r="L58" s="55"/>
      <c r="M58" s="55"/>
      <c r="N58" s="81">
        <f t="shared" si="1"/>
        <v>26273</v>
      </c>
    </row>
    <row r="59" spans="1:14" x14ac:dyDescent="0.25">
      <c r="A59" s="68" t="s">
        <v>11</v>
      </c>
      <c r="B59" s="55">
        <v>27604</v>
      </c>
      <c r="C59" s="55"/>
      <c r="D59" s="55">
        <v>0</v>
      </c>
      <c r="E59" s="55"/>
      <c r="F59" s="55">
        <v>0</v>
      </c>
      <c r="G59" s="55"/>
      <c r="H59" s="55"/>
      <c r="I59" s="55"/>
      <c r="J59" s="55"/>
      <c r="K59" s="55"/>
      <c r="L59" s="55"/>
      <c r="M59" s="55"/>
      <c r="N59" s="81">
        <f t="shared" si="1"/>
        <v>27604</v>
      </c>
    </row>
    <row r="60" spans="1:14" x14ac:dyDescent="0.25">
      <c r="A60" s="68" t="s">
        <v>12</v>
      </c>
      <c r="B60" s="55"/>
      <c r="C60" s="55"/>
      <c r="D60" s="55"/>
      <c r="E60" s="55"/>
      <c r="F60" s="55"/>
      <c r="G60" s="55">
        <v>876</v>
      </c>
      <c r="H60" s="55">
        <v>2565</v>
      </c>
      <c r="I60" s="55"/>
      <c r="J60" s="55"/>
      <c r="K60" s="55"/>
      <c r="L60" s="55"/>
      <c r="M60" s="55"/>
      <c r="N60" s="81">
        <f t="shared" si="1"/>
        <v>3441</v>
      </c>
    </row>
    <row r="61" spans="1:14" x14ac:dyDescent="0.25">
      <c r="A61" s="68" t="s">
        <v>13</v>
      </c>
      <c r="B61" s="55">
        <v>44991</v>
      </c>
      <c r="C61" s="55">
        <v>72989</v>
      </c>
      <c r="D61" s="55">
        <v>73674</v>
      </c>
      <c r="E61" s="55">
        <v>73888</v>
      </c>
      <c r="F61" s="55">
        <v>60559</v>
      </c>
      <c r="G61" s="55">
        <v>67922</v>
      </c>
      <c r="H61" s="55">
        <v>59601</v>
      </c>
      <c r="I61" s="55">
        <v>63189</v>
      </c>
      <c r="J61" s="55">
        <v>65898</v>
      </c>
      <c r="K61" s="55">
        <v>49282</v>
      </c>
      <c r="L61" s="55">
        <v>47565</v>
      </c>
      <c r="M61" s="55">
        <v>83008</v>
      </c>
      <c r="N61" s="81">
        <f t="shared" si="1"/>
        <v>762566</v>
      </c>
    </row>
    <row r="62" spans="1:14" x14ac:dyDescent="0.25">
      <c r="A62" s="82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81"/>
    </row>
    <row r="63" spans="1:14" x14ac:dyDescent="0.25">
      <c r="A63" s="69" t="s">
        <v>30</v>
      </c>
      <c r="B63" s="55"/>
      <c r="C63" s="55"/>
      <c r="D63" s="55"/>
      <c r="E63" s="55"/>
      <c r="F63" s="55">
        <v>14037</v>
      </c>
      <c r="G63" s="55">
        <v>13920</v>
      </c>
      <c r="H63" s="55"/>
      <c r="I63" s="55"/>
      <c r="J63" s="55"/>
      <c r="K63" s="55">
        <v>17651</v>
      </c>
      <c r="L63" s="55"/>
      <c r="M63" s="55"/>
      <c r="N63" s="81">
        <v>45608</v>
      </c>
    </row>
    <row r="64" spans="1:14" x14ac:dyDescent="0.25">
      <c r="A64" s="69" t="s">
        <v>44</v>
      </c>
      <c r="B64" s="55">
        <v>273587.26</v>
      </c>
      <c r="C64" s="55">
        <v>248309.43</v>
      </c>
      <c r="D64" s="55">
        <v>223832.84</v>
      </c>
      <c r="E64" s="55">
        <v>394238.35</v>
      </c>
      <c r="F64" s="55">
        <v>390152.37</v>
      </c>
      <c r="G64" s="55">
        <v>339801.02</v>
      </c>
      <c r="H64" s="55">
        <v>319264.08</v>
      </c>
      <c r="I64" s="55">
        <v>372542.17</v>
      </c>
      <c r="J64" s="55">
        <v>261831.96</v>
      </c>
      <c r="K64" s="55">
        <v>257672</v>
      </c>
      <c r="L64" s="55">
        <v>178226</v>
      </c>
      <c r="M64" s="55">
        <v>87766</v>
      </c>
      <c r="N64" s="81">
        <f>SUM(B64:M64)</f>
        <v>3347223.48</v>
      </c>
    </row>
    <row r="65" spans="1:17" x14ac:dyDescent="0.25">
      <c r="A65" s="69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81"/>
    </row>
    <row r="66" spans="1:17" x14ac:dyDescent="0.25">
      <c r="A66" s="5" t="s">
        <v>69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>
        <v>1024573</v>
      </c>
      <c r="N66" s="55">
        <f>SUM(D66:M66)</f>
        <v>1024573</v>
      </c>
    </row>
    <row r="67" spans="1:17" ht="18.75" x14ac:dyDescent="0.3">
      <c r="A67" s="73" t="s">
        <v>15</v>
      </c>
      <c r="B67" s="33">
        <f t="shared" ref="B67:K67" si="2">SUM(B51:B66)</f>
        <v>1297801.26</v>
      </c>
      <c r="C67" s="33">
        <f t="shared" si="2"/>
        <v>1709104.43</v>
      </c>
      <c r="D67" s="33">
        <f t="shared" si="2"/>
        <v>1704631.84</v>
      </c>
      <c r="E67" s="33">
        <f t="shared" si="2"/>
        <v>1615318.35</v>
      </c>
      <c r="F67" s="33">
        <f t="shared" si="2"/>
        <v>1512275.37</v>
      </c>
      <c r="G67" s="33">
        <f t="shared" si="2"/>
        <v>1362270.02</v>
      </c>
      <c r="H67" s="33">
        <f t="shared" si="2"/>
        <v>1135926.08</v>
      </c>
      <c r="I67" s="33">
        <f t="shared" si="2"/>
        <v>1066548.17</v>
      </c>
      <c r="J67" s="33">
        <f t="shared" si="2"/>
        <v>937686.96</v>
      </c>
      <c r="K67" s="33">
        <f t="shared" si="2"/>
        <v>754358</v>
      </c>
      <c r="L67" s="33"/>
      <c r="M67" s="33">
        <f>SUM(M51:M66)</f>
        <v>1331496</v>
      </c>
      <c r="N67" s="71">
        <f>SUM(N51:N66)</f>
        <v>14995612.48</v>
      </c>
      <c r="O67" s="31" t="s">
        <v>29</v>
      </c>
      <c r="P67" s="74">
        <f>N67</f>
        <v>14995612.48</v>
      </c>
    </row>
    <row r="68" spans="1:17" x14ac:dyDescent="0.25">
      <c r="N68" s="31" t="s">
        <v>29</v>
      </c>
    </row>
    <row r="69" spans="1:17" x14ac:dyDescent="0.25">
      <c r="K69" s="86"/>
      <c r="L69" s="86"/>
      <c r="M69" s="86"/>
      <c r="N69" s="86"/>
      <c r="O69" s="86"/>
      <c r="P69" s="86"/>
      <c r="Q69" s="86"/>
    </row>
    <row r="70" spans="1:17" ht="18.75" x14ac:dyDescent="0.3">
      <c r="K70" s="84" t="s">
        <v>41</v>
      </c>
      <c r="L70" s="84"/>
      <c r="M70" s="84"/>
      <c r="N70" s="84"/>
      <c r="O70" s="84"/>
      <c r="P70" s="85">
        <f>-P36+P67</f>
        <v>-3381917.5199999996</v>
      </c>
      <c r="Q70" s="84" t="s">
        <v>42</v>
      </c>
    </row>
    <row r="71" spans="1:17" x14ac:dyDescent="0.25">
      <c r="K71" s="86"/>
      <c r="L71" s="86"/>
      <c r="M71" s="86"/>
      <c r="N71" s="86"/>
      <c r="O71" s="86"/>
      <c r="P71" s="86"/>
      <c r="Q71" s="86"/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2019 - 2020</vt:lpstr>
      <vt:lpstr>GRAFICO ENERO A DICIEMBRE 19-20</vt:lpstr>
      <vt:lpstr>GRAFICO CARGAS 2015-2019</vt:lpstr>
      <vt:lpstr>2018 - 2019</vt:lpstr>
      <vt:lpstr>2017-2018</vt:lpstr>
      <vt:lpstr>2016-2017</vt:lpstr>
      <vt:lpstr>2015-2016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Angela Martinez</cp:lastModifiedBy>
  <cp:lastPrinted>2019-06-28T13:38:22Z</cp:lastPrinted>
  <dcterms:created xsi:type="dcterms:W3CDTF">2015-12-08T15:22:10Z</dcterms:created>
  <dcterms:modified xsi:type="dcterms:W3CDTF">2021-12-03T17:24:37Z</dcterms:modified>
</cp:coreProperties>
</file>